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675" tabRatio="409" firstSheet="1" activeTab="4"/>
  </bookViews>
  <sheets>
    <sheet name="คำอธิบาย" sheetId="51" r:id="rId1"/>
    <sheet name="แผนจัดซื้อ เฉพาะน้ำยา" sheetId="48" r:id="rId2"/>
    <sheet name="ปกแผน" sheetId="50" r:id="rId3"/>
    <sheet name="Sheet1" sheetId="53" r:id="rId4"/>
    <sheet name="LabPrint64" sheetId="54" r:id="rId5"/>
  </sheets>
  <definedNames>
    <definedName name="_xlnm.Print_Titles" localSheetId="1">'แผนจัดซื้อ เฉพาะน้ำยา'!$1:$5</definedName>
  </definedNames>
  <calcPr calcId="145621"/>
</workbook>
</file>

<file path=xl/calcChain.xml><?xml version="1.0" encoding="utf-8"?>
<calcChain xmlns="http://schemas.openxmlformats.org/spreadsheetml/2006/main">
  <c r="M154" i="54" l="1"/>
  <c r="K154" i="54"/>
  <c r="M124" i="54"/>
  <c r="K124" i="54"/>
  <c r="M94" i="54"/>
  <c r="K94" i="54"/>
  <c r="M64" i="54"/>
  <c r="K64" i="54"/>
  <c r="M34" i="54"/>
  <c r="K34" i="54"/>
  <c r="W9" i="54"/>
  <c r="K166" i="54"/>
  <c r="K165" i="54"/>
  <c r="K164" i="54"/>
  <c r="K163" i="54"/>
  <c r="W161" i="54"/>
  <c r="U161" i="54"/>
  <c r="S161" i="54"/>
  <c r="Q161" i="54"/>
  <c r="O161" i="54"/>
  <c r="W159" i="54"/>
  <c r="U159" i="54"/>
  <c r="S159" i="54"/>
  <c r="Q159" i="54"/>
  <c r="M159" i="54"/>
  <c r="O159" i="54" s="1"/>
  <c r="W158" i="54"/>
  <c r="U158" i="54"/>
  <c r="S158" i="54"/>
  <c r="Q158" i="54"/>
  <c r="O158" i="54"/>
  <c r="W157" i="54"/>
  <c r="U157" i="54"/>
  <c r="S157" i="54"/>
  <c r="Q157" i="54"/>
  <c r="M157" i="54"/>
  <c r="O157" i="54" s="1"/>
  <c r="W156" i="54"/>
  <c r="U156" i="54"/>
  <c r="S156" i="54"/>
  <c r="Q156" i="54"/>
  <c r="M156" i="54"/>
  <c r="O156" i="54" s="1"/>
  <c r="W155" i="54"/>
  <c r="U155" i="54"/>
  <c r="S155" i="54"/>
  <c r="Q155" i="54"/>
  <c r="O155" i="54"/>
  <c r="V150" i="54"/>
  <c r="W150" i="54" s="1"/>
  <c r="T150" i="54"/>
  <c r="U150" i="54" s="1"/>
  <c r="R150" i="54"/>
  <c r="S150" i="54" s="1"/>
  <c r="P150" i="54"/>
  <c r="Q150" i="54" s="1"/>
  <c r="O150" i="54"/>
  <c r="V149" i="54"/>
  <c r="W149" i="54" s="1"/>
  <c r="T149" i="54"/>
  <c r="U149" i="54" s="1"/>
  <c r="S149" i="54"/>
  <c r="Q149" i="54"/>
  <c r="O149" i="54"/>
  <c r="W148" i="54"/>
  <c r="U148" i="54"/>
  <c r="S148" i="54"/>
  <c r="Q148" i="54"/>
  <c r="O148" i="54"/>
  <c r="W147" i="54"/>
  <c r="U147" i="54"/>
  <c r="S147" i="54"/>
  <c r="Q147" i="54"/>
  <c r="O147" i="54"/>
  <c r="W146" i="54"/>
  <c r="U146" i="54"/>
  <c r="S146" i="54"/>
  <c r="Q146" i="54"/>
  <c r="O146" i="54"/>
  <c r="W145" i="54"/>
  <c r="U145" i="54"/>
  <c r="S145" i="54"/>
  <c r="Q145" i="54"/>
  <c r="O145" i="54"/>
  <c r="W144" i="54"/>
  <c r="U144" i="54"/>
  <c r="S144" i="54"/>
  <c r="Q144" i="54"/>
  <c r="O144" i="54"/>
  <c r="W143" i="54"/>
  <c r="U143" i="54"/>
  <c r="S143" i="54"/>
  <c r="Q143" i="54"/>
  <c r="O143" i="54"/>
  <c r="V142" i="54"/>
  <c r="W142" i="54" s="1"/>
  <c r="T142" i="54"/>
  <c r="U142" i="54" s="1"/>
  <c r="R142" i="54"/>
  <c r="S142" i="54" s="1"/>
  <c r="P142" i="54"/>
  <c r="Q142" i="54" s="1"/>
  <c r="O142" i="54"/>
  <c r="V141" i="54"/>
  <c r="W141" i="54" s="1"/>
  <c r="T141" i="54"/>
  <c r="U141" i="54" s="1"/>
  <c r="S141" i="54"/>
  <c r="Q141" i="54"/>
  <c r="O141" i="54"/>
  <c r="W140" i="54"/>
  <c r="U140" i="54"/>
  <c r="S140" i="54"/>
  <c r="Q140" i="54"/>
  <c r="O140" i="54"/>
  <c r="W139" i="54"/>
  <c r="U139" i="54"/>
  <c r="S139" i="54"/>
  <c r="Q139" i="54"/>
  <c r="O139" i="54"/>
  <c r="V138" i="54"/>
  <c r="W138" i="54" s="1"/>
  <c r="T138" i="54"/>
  <c r="U138" i="54" s="1"/>
  <c r="R138" i="54"/>
  <c r="S138" i="54" s="1"/>
  <c r="Q138" i="54"/>
  <c r="O138" i="54"/>
  <c r="W137" i="54"/>
  <c r="U137" i="54"/>
  <c r="S137" i="54"/>
  <c r="Q137" i="54"/>
  <c r="O137" i="54"/>
  <c r="W136" i="54"/>
  <c r="U136" i="54"/>
  <c r="S136" i="54"/>
  <c r="Q136" i="54"/>
  <c r="O136" i="54"/>
  <c r="M135" i="54"/>
  <c r="V135" i="54" s="1"/>
  <c r="W135" i="54" s="1"/>
  <c r="W134" i="54"/>
  <c r="U134" i="54"/>
  <c r="S134" i="54"/>
  <c r="Q134" i="54"/>
  <c r="O134" i="54"/>
  <c r="W133" i="54"/>
  <c r="U133" i="54"/>
  <c r="S133" i="54"/>
  <c r="Q133" i="54"/>
  <c r="O133" i="54"/>
  <c r="W132" i="54"/>
  <c r="U132" i="54"/>
  <c r="S132" i="54"/>
  <c r="Q132" i="54"/>
  <c r="O132" i="54"/>
  <c r="W131" i="54"/>
  <c r="U131" i="54"/>
  <c r="S131" i="54"/>
  <c r="Q131" i="54"/>
  <c r="O131" i="54"/>
  <c r="W130" i="54"/>
  <c r="U130" i="54"/>
  <c r="S130" i="54"/>
  <c r="Q130" i="54"/>
  <c r="M130" i="54"/>
  <c r="O130" i="54" s="1"/>
  <c r="W129" i="54"/>
  <c r="U129" i="54"/>
  <c r="S129" i="54"/>
  <c r="Q129" i="54"/>
  <c r="M129" i="54"/>
  <c r="O129" i="54" s="1"/>
  <c r="W128" i="54"/>
  <c r="U128" i="54"/>
  <c r="S128" i="54"/>
  <c r="Q128" i="54"/>
  <c r="M128" i="54"/>
  <c r="O128" i="54" s="1"/>
  <c r="W127" i="54"/>
  <c r="W126" i="54"/>
  <c r="U126" i="54"/>
  <c r="S126" i="54"/>
  <c r="Q126" i="54"/>
  <c r="O126" i="54"/>
  <c r="W125" i="54"/>
  <c r="U125" i="54"/>
  <c r="S125" i="54"/>
  <c r="Q125" i="54"/>
  <c r="O125" i="54"/>
  <c r="W120" i="54"/>
  <c r="U120" i="54"/>
  <c r="S120" i="54"/>
  <c r="Q120" i="54"/>
  <c r="M120" i="54"/>
  <c r="O120" i="54" s="1"/>
  <c r="W119" i="54"/>
  <c r="U119" i="54"/>
  <c r="S119" i="54"/>
  <c r="Q119" i="54"/>
  <c r="M119" i="54"/>
  <c r="O119" i="54" s="1"/>
  <c r="W118" i="54"/>
  <c r="U118" i="54"/>
  <c r="S118" i="54"/>
  <c r="Q118" i="54"/>
  <c r="O118" i="54"/>
  <c r="W117" i="54"/>
  <c r="U117" i="54"/>
  <c r="S117" i="54"/>
  <c r="Q117" i="54"/>
  <c r="M117" i="54"/>
  <c r="O117" i="54" s="1"/>
  <c r="W116" i="54"/>
  <c r="U116" i="54"/>
  <c r="S116" i="54"/>
  <c r="Q116" i="54"/>
  <c r="O116" i="54"/>
  <c r="W115" i="54"/>
  <c r="U115" i="54"/>
  <c r="S115" i="54"/>
  <c r="Q115" i="54"/>
  <c r="O115" i="54"/>
  <c r="W114" i="54"/>
  <c r="U114" i="54"/>
  <c r="S114" i="54"/>
  <c r="Q114" i="54"/>
  <c r="M114" i="54"/>
  <c r="O114" i="54" s="1"/>
  <c r="W113" i="54"/>
  <c r="U113" i="54"/>
  <c r="S113" i="54"/>
  <c r="Q113" i="54"/>
  <c r="O113" i="54"/>
  <c r="W112" i="54"/>
  <c r="U112" i="54"/>
  <c r="S112" i="54"/>
  <c r="Q112" i="54"/>
  <c r="O112" i="54"/>
  <c r="W111" i="54"/>
  <c r="U111" i="54"/>
  <c r="S111" i="54"/>
  <c r="Q111" i="54"/>
  <c r="O111" i="54"/>
  <c r="W110" i="54"/>
  <c r="U110" i="54"/>
  <c r="S110" i="54"/>
  <c r="Q110" i="54"/>
  <c r="M110" i="54"/>
  <c r="O110" i="54" s="1"/>
  <c r="W109" i="54"/>
  <c r="U109" i="54"/>
  <c r="S109" i="54"/>
  <c r="Q109" i="54"/>
  <c r="M109" i="54"/>
  <c r="O109" i="54" s="1"/>
  <c r="W108" i="54"/>
  <c r="U108" i="54"/>
  <c r="S108" i="54"/>
  <c r="Q108" i="54"/>
  <c r="M108" i="54"/>
  <c r="O108" i="54" s="1"/>
  <c r="W107" i="54"/>
  <c r="U107" i="54"/>
  <c r="S107" i="54"/>
  <c r="Q107" i="54"/>
  <c r="O107" i="54"/>
  <c r="W106" i="54"/>
  <c r="U106" i="54"/>
  <c r="S106" i="54"/>
  <c r="Q106" i="54"/>
  <c r="O106" i="54"/>
  <c r="W105" i="54"/>
  <c r="U105" i="54"/>
  <c r="S105" i="54"/>
  <c r="Q105" i="54"/>
  <c r="M105" i="54"/>
  <c r="O105" i="54" s="1"/>
  <c r="W104" i="54"/>
  <c r="U104" i="54"/>
  <c r="S104" i="54"/>
  <c r="Q104" i="54"/>
  <c r="M104" i="54"/>
  <c r="O104" i="54" s="1"/>
  <c r="W103" i="54"/>
  <c r="U103" i="54"/>
  <c r="S103" i="54"/>
  <c r="Q103" i="54"/>
  <c r="M103" i="54"/>
  <c r="O103" i="54" s="1"/>
  <c r="W102" i="54"/>
  <c r="W101" i="54"/>
  <c r="U101" i="54"/>
  <c r="S101" i="54"/>
  <c r="Q101" i="54"/>
  <c r="O101" i="54"/>
  <c r="W100" i="54"/>
  <c r="U100" i="54"/>
  <c r="S100" i="54"/>
  <c r="Q100" i="54"/>
  <c r="M100" i="54"/>
  <c r="O100" i="54" s="1"/>
  <c r="W99" i="54"/>
  <c r="U99" i="54"/>
  <c r="S99" i="54"/>
  <c r="Q99" i="54"/>
  <c r="M99" i="54"/>
  <c r="O99" i="54" s="1"/>
  <c r="W98" i="54"/>
  <c r="U98" i="54"/>
  <c r="S98" i="54"/>
  <c r="Q98" i="54"/>
  <c r="M98" i="54"/>
  <c r="O98" i="54" s="1"/>
  <c r="W97" i="54"/>
  <c r="U97" i="54"/>
  <c r="S97" i="54"/>
  <c r="Q97" i="54"/>
  <c r="M97" i="54"/>
  <c r="O97" i="54" s="1"/>
  <c r="W96" i="54"/>
  <c r="U96" i="54"/>
  <c r="S96" i="54"/>
  <c r="Q96" i="54"/>
  <c r="M96" i="54"/>
  <c r="O96" i="54" s="1"/>
  <c r="W95" i="54"/>
  <c r="U95" i="54"/>
  <c r="S95" i="54"/>
  <c r="Q95" i="54"/>
  <c r="M95" i="54"/>
  <c r="O95" i="54" s="1"/>
  <c r="W90" i="54"/>
  <c r="U90" i="54"/>
  <c r="S90" i="54"/>
  <c r="Q90" i="54"/>
  <c r="M90" i="54"/>
  <c r="O90" i="54" s="1"/>
  <c r="W89" i="54"/>
  <c r="U89" i="54"/>
  <c r="S89" i="54"/>
  <c r="Q89" i="54"/>
  <c r="M89" i="54"/>
  <c r="O89" i="54" s="1"/>
  <c r="W88" i="54"/>
  <c r="W87" i="54"/>
  <c r="U87" i="54"/>
  <c r="S87" i="54"/>
  <c r="Q87" i="54"/>
  <c r="O87" i="54"/>
  <c r="W86" i="54"/>
  <c r="U86" i="54"/>
  <c r="S86" i="54"/>
  <c r="Q86" i="54"/>
  <c r="O86" i="54"/>
  <c r="W85" i="54"/>
  <c r="U85" i="54"/>
  <c r="S85" i="54"/>
  <c r="Q85" i="54"/>
  <c r="O85" i="54"/>
  <c r="W84" i="54"/>
  <c r="U84" i="54"/>
  <c r="S84" i="54"/>
  <c r="Q84" i="54"/>
  <c r="O84" i="54"/>
  <c r="W83" i="54"/>
  <c r="U83" i="54"/>
  <c r="S83" i="54"/>
  <c r="Q83" i="54"/>
  <c r="M83" i="54"/>
  <c r="O83" i="54" s="1"/>
  <c r="W82" i="54"/>
  <c r="U82" i="54"/>
  <c r="S82" i="54"/>
  <c r="Q82" i="54"/>
  <c r="M82" i="54"/>
  <c r="O82" i="54" s="1"/>
  <c r="W81" i="54"/>
  <c r="U81" i="54"/>
  <c r="S81" i="54"/>
  <c r="Q81" i="54"/>
  <c r="O81" i="54"/>
  <c r="W80" i="54"/>
  <c r="U80" i="54"/>
  <c r="S80" i="54"/>
  <c r="Q80" i="54"/>
  <c r="O80" i="54"/>
  <c r="W79" i="54"/>
  <c r="U79" i="54"/>
  <c r="S79" i="54"/>
  <c r="Q79" i="54"/>
  <c r="O79" i="54"/>
  <c r="W78" i="54"/>
  <c r="U78" i="54"/>
  <c r="S78" i="54"/>
  <c r="Q78" i="54"/>
  <c r="O78" i="54"/>
  <c r="W77" i="54"/>
  <c r="W76" i="54"/>
  <c r="U76" i="54"/>
  <c r="S76" i="54"/>
  <c r="Q76" i="54"/>
  <c r="O76" i="54"/>
  <c r="W75" i="54"/>
  <c r="U75" i="54"/>
  <c r="S75" i="54"/>
  <c r="Q75" i="54"/>
  <c r="M75" i="54"/>
  <c r="O75" i="54" s="1"/>
  <c r="W74" i="54"/>
  <c r="U74" i="54"/>
  <c r="S74" i="54"/>
  <c r="Q74" i="54"/>
  <c r="M74" i="54"/>
  <c r="O74" i="54" s="1"/>
  <c r="W73" i="54"/>
  <c r="U73" i="54"/>
  <c r="S73" i="54"/>
  <c r="Q73" i="54"/>
  <c r="O73" i="54"/>
  <c r="W72" i="54"/>
  <c r="U72" i="54"/>
  <c r="S72" i="54"/>
  <c r="Q72" i="54"/>
  <c r="O72" i="54"/>
  <c r="W71" i="54"/>
  <c r="U71" i="54"/>
  <c r="S71" i="54"/>
  <c r="Q71" i="54"/>
  <c r="O71" i="54"/>
  <c r="W70" i="54"/>
  <c r="U70" i="54"/>
  <c r="S70" i="54"/>
  <c r="Q70" i="54"/>
  <c r="O70" i="54"/>
  <c r="W69" i="54"/>
  <c r="U69" i="54"/>
  <c r="S69" i="54"/>
  <c r="Q69" i="54"/>
  <c r="O69" i="54"/>
  <c r="W68" i="54"/>
  <c r="U68" i="54"/>
  <c r="S68" i="54"/>
  <c r="Q68" i="54"/>
  <c r="O68" i="54"/>
  <c r="W67" i="54"/>
  <c r="U67" i="54"/>
  <c r="S67" i="54"/>
  <c r="Q67" i="54"/>
  <c r="O67" i="54"/>
  <c r="W66" i="54"/>
  <c r="U66" i="54"/>
  <c r="S66" i="54"/>
  <c r="Q66" i="54"/>
  <c r="O66" i="54"/>
  <c r="W65" i="54"/>
  <c r="U65" i="54"/>
  <c r="S65" i="54"/>
  <c r="Q65" i="54"/>
  <c r="M65" i="54"/>
  <c r="O65" i="54" s="1"/>
  <c r="W60" i="54"/>
  <c r="U60" i="54"/>
  <c r="S60" i="54"/>
  <c r="Q60" i="54"/>
  <c r="O60" i="54"/>
  <c r="W59" i="54"/>
  <c r="U59" i="54"/>
  <c r="S59" i="54"/>
  <c r="Q59" i="54"/>
  <c r="O59" i="54"/>
  <c r="W58" i="54"/>
  <c r="U58" i="54"/>
  <c r="S58" i="54"/>
  <c r="Q58" i="54"/>
  <c r="O58" i="54"/>
  <c r="W57" i="54"/>
  <c r="U57" i="54"/>
  <c r="S57" i="54"/>
  <c r="Q57" i="54"/>
  <c r="O57" i="54"/>
  <c r="W56" i="54"/>
  <c r="U56" i="54"/>
  <c r="S56" i="54"/>
  <c r="Q56" i="54"/>
  <c r="O56" i="54"/>
  <c r="W55" i="54"/>
  <c r="U55" i="54"/>
  <c r="S55" i="54"/>
  <c r="Q55" i="54"/>
  <c r="O55" i="54"/>
  <c r="W54" i="54"/>
  <c r="U54" i="54"/>
  <c r="S54" i="54"/>
  <c r="Q54" i="54"/>
  <c r="O54" i="54"/>
  <c r="W53" i="54"/>
  <c r="W52" i="54"/>
  <c r="U52" i="54"/>
  <c r="S52" i="54"/>
  <c r="Q52" i="54"/>
  <c r="O52" i="54"/>
  <c r="W51" i="54"/>
  <c r="U51" i="54"/>
  <c r="S51" i="54"/>
  <c r="Q51" i="54"/>
  <c r="O51" i="54"/>
  <c r="W50" i="54"/>
  <c r="U50" i="54"/>
  <c r="S50" i="54"/>
  <c r="Q50" i="54"/>
  <c r="M50" i="54"/>
  <c r="O50" i="54" s="1"/>
  <c r="W49" i="54"/>
  <c r="U49" i="54"/>
  <c r="S49" i="54"/>
  <c r="Q49" i="54"/>
  <c r="M49" i="54"/>
  <c r="O49" i="54" s="1"/>
  <c r="W48" i="54"/>
  <c r="U48" i="54"/>
  <c r="S48" i="54"/>
  <c r="Q48" i="54"/>
  <c r="M48" i="54"/>
  <c r="O48" i="54" s="1"/>
  <c r="W47" i="54"/>
  <c r="U47" i="54"/>
  <c r="S47" i="54"/>
  <c r="Q47" i="54"/>
  <c r="M47" i="54"/>
  <c r="O47" i="54" s="1"/>
  <c r="W46" i="54"/>
  <c r="U46" i="54"/>
  <c r="S46" i="54"/>
  <c r="Q46" i="54"/>
  <c r="M46" i="54"/>
  <c r="O46" i="54" s="1"/>
  <c r="W45" i="54"/>
  <c r="U45" i="54"/>
  <c r="S45" i="54"/>
  <c r="Q45" i="54"/>
  <c r="M45" i="54"/>
  <c r="O45" i="54" s="1"/>
  <c r="W44" i="54"/>
  <c r="U44" i="54"/>
  <c r="S44" i="54"/>
  <c r="Q44" i="54"/>
  <c r="O44" i="54"/>
  <c r="W43" i="54"/>
  <c r="U43" i="54"/>
  <c r="S43" i="54"/>
  <c r="Q43" i="54"/>
  <c r="M43" i="54"/>
  <c r="O43" i="54" s="1"/>
  <c r="W42" i="54"/>
  <c r="U42" i="54"/>
  <c r="S42" i="54"/>
  <c r="Q42" i="54"/>
  <c r="M42" i="54"/>
  <c r="O42" i="54" s="1"/>
  <c r="W41" i="54"/>
  <c r="U41" i="54"/>
  <c r="S41" i="54"/>
  <c r="Q41" i="54"/>
  <c r="M41" i="54"/>
  <c r="O41" i="54" s="1"/>
  <c r="W40" i="54"/>
  <c r="U40" i="54"/>
  <c r="S40" i="54"/>
  <c r="Q40" i="54"/>
  <c r="M40" i="54"/>
  <c r="O40" i="54" s="1"/>
  <c r="W39" i="54"/>
  <c r="U39" i="54"/>
  <c r="S39" i="54"/>
  <c r="Q39" i="54"/>
  <c r="O39" i="54"/>
  <c r="W38" i="54"/>
  <c r="U38" i="54"/>
  <c r="S38" i="54"/>
  <c r="Q38" i="54"/>
  <c r="M38" i="54"/>
  <c r="O38" i="54" s="1"/>
  <c r="W37" i="54"/>
  <c r="U37" i="54"/>
  <c r="S37" i="54"/>
  <c r="Q37" i="54"/>
  <c r="M37" i="54"/>
  <c r="O37" i="54" s="1"/>
  <c r="W36" i="54"/>
  <c r="U36" i="54"/>
  <c r="S36" i="54"/>
  <c r="Q36" i="54"/>
  <c r="M36" i="54"/>
  <c r="O36" i="54" s="1"/>
  <c r="W35" i="54"/>
  <c r="U35" i="54"/>
  <c r="S35" i="54"/>
  <c r="Q35" i="54"/>
  <c r="M35" i="54"/>
  <c r="O35" i="54" s="1"/>
  <c r="W30" i="54"/>
  <c r="U30" i="54"/>
  <c r="S30" i="54"/>
  <c r="Q30" i="54"/>
  <c r="M30" i="54"/>
  <c r="O30" i="54" s="1"/>
  <c r="W29" i="54"/>
  <c r="U29" i="54"/>
  <c r="S29" i="54"/>
  <c r="Q29" i="54"/>
  <c r="M29" i="54"/>
  <c r="O29" i="54" s="1"/>
  <c r="W28" i="54"/>
  <c r="U28" i="54"/>
  <c r="S28" i="54"/>
  <c r="Q28" i="54"/>
  <c r="O28" i="54"/>
  <c r="W27" i="54"/>
  <c r="U27" i="54"/>
  <c r="S27" i="54"/>
  <c r="Q27" i="54"/>
  <c r="M27" i="54"/>
  <c r="O27" i="54" s="1"/>
  <c r="W26" i="54"/>
  <c r="U26" i="54"/>
  <c r="S26" i="54"/>
  <c r="Q26" i="54"/>
  <c r="O26" i="54"/>
  <c r="W25" i="54"/>
  <c r="U25" i="54"/>
  <c r="S25" i="54"/>
  <c r="Q25" i="54"/>
  <c r="M25" i="54"/>
  <c r="O25" i="54" s="1"/>
  <c r="W24" i="54"/>
  <c r="U24" i="54"/>
  <c r="S24" i="54"/>
  <c r="Q24" i="54"/>
  <c r="M24" i="54"/>
  <c r="O24" i="54" s="1"/>
  <c r="W23" i="54"/>
  <c r="U23" i="54"/>
  <c r="S23" i="54"/>
  <c r="Q23" i="54"/>
  <c r="M23" i="54"/>
  <c r="O23" i="54" s="1"/>
  <c r="W22" i="54"/>
  <c r="U22" i="54"/>
  <c r="S22" i="54"/>
  <c r="Q22" i="54"/>
  <c r="O22" i="54"/>
  <c r="W21" i="54"/>
  <c r="U21" i="54"/>
  <c r="S21" i="54"/>
  <c r="Q21" i="54"/>
  <c r="M21" i="54"/>
  <c r="O21" i="54" s="1"/>
  <c r="W20" i="54"/>
  <c r="U20" i="54"/>
  <c r="S20" i="54"/>
  <c r="Q20" i="54"/>
  <c r="M20" i="54"/>
  <c r="O20" i="54" s="1"/>
  <c r="W19" i="54"/>
  <c r="U19" i="54"/>
  <c r="S19" i="54"/>
  <c r="Q19" i="54"/>
  <c r="O19" i="54"/>
  <c r="W18" i="54"/>
  <c r="U18" i="54"/>
  <c r="S18" i="54"/>
  <c r="Q18" i="54"/>
  <c r="M18" i="54"/>
  <c r="O18" i="54" s="1"/>
  <c r="W17" i="54"/>
  <c r="U17" i="54"/>
  <c r="S17" i="54"/>
  <c r="Q17" i="54"/>
  <c r="O17" i="54"/>
  <c r="W16" i="54"/>
  <c r="U16" i="54"/>
  <c r="S16" i="54"/>
  <c r="Q16" i="54"/>
  <c r="O16" i="54"/>
  <c r="W15" i="54"/>
  <c r="U15" i="54"/>
  <c r="S15" i="54"/>
  <c r="Q15" i="54"/>
  <c r="O15" i="54"/>
  <c r="W14" i="54"/>
  <c r="U14" i="54"/>
  <c r="S14" i="54"/>
  <c r="Q14" i="54"/>
  <c r="O14" i="54"/>
  <c r="W13" i="54"/>
  <c r="U13" i="54"/>
  <c r="S13" i="54"/>
  <c r="Q13" i="54"/>
  <c r="M13" i="54"/>
  <c r="O13" i="54" s="1"/>
  <c r="W12" i="54"/>
  <c r="U12" i="54"/>
  <c r="S12" i="54"/>
  <c r="Q12" i="54"/>
  <c r="O12" i="54"/>
  <c r="W11" i="54"/>
  <c r="U11" i="54"/>
  <c r="S11" i="54"/>
  <c r="Q11" i="54"/>
  <c r="O11" i="54"/>
  <c r="W10" i="54"/>
  <c r="U10" i="54"/>
  <c r="S10" i="54"/>
  <c r="Q10" i="54"/>
  <c r="O10" i="54"/>
  <c r="U9" i="54"/>
  <c r="S9" i="54"/>
  <c r="Q9" i="54"/>
  <c r="O9" i="54"/>
  <c r="W8" i="54"/>
  <c r="U8" i="54"/>
  <c r="S8" i="54"/>
  <c r="Q8" i="54"/>
  <c r="M8" i="54"/>
  <c r="O8" i="54" s="1"/>
  <c r="W7" i="54"/>
  <c r="U7" i="54"/>
  <c r="S7" i="54"/>
  <c r="Q7" i="54"/>
  <c r="O7" i="54"/>
  <c r="W6" i="54"/>
  <c r="U6" i="54"/>
  <c r="S6" i="54"/>
  <c r="Q6" i="54"/>
  <c r="O6" i="54"/>
  <c r="B6" i="54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4" i="54" s="1"/>
  <c r="B55" i="54" s="1"/>
  <c r="B56" i="54" s="1"/>
  <c r="B57" i="54" s="1"/>
  <c r="B58" i="54" s="1"/>
  <c r="B59" i="54" s="1"/>
  <c r="B60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9" i="54" s="1"/>
  <c r="B90" i="54" s="1"/>
  <c r="B95" i="54" s="1"/>
  <c r="B96" i="54" s="1"/>
  <c r="B97" i="54" s="1"/>
  <c r="B98" i="54" s="1"/>
  <c r="B99" i="54" s="1"/>
  <c r="B100" i="54" s="1"/>
  <c r="B101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B125" i="54" s="1"/>
  <c r="B126" i="54" s="1"/>
  <c r="B128" i="54" s="1"/>
  <c r="B129" i="54" s="1"/>
  <c r="B130" i="54" s="1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5" i="54" s="1"/>
  <c r="B156" i="54" s="1"/>
  <c r="B157" i="54" s="1"/>
  <c r="B158" i="54" s="1"/>
  <c r="B159" i="54" s="1"/>
  <c r="B161" i="54" s="1"/>
  <c r="M4" i="54"/>
  <c r="K4" i="54"/>
  <c r="W162" i="54" l="1"/>
  <c r="W164" i="54" s="1"/>
  <c r="O135" i="54"/>
  <c r="P135" i="54"/>
  <c r="Q135" i="54" s="1"/>
  <c r="Q162" i="54" s="1"/>
  <c r="R135" i="54"/>
  <c r="S135" i="54" s="1"/>
  <c r="T135" i="54"/>
  <c r="U135" i="54" s="1"/>
  <c r="U162" i="54" s="1"/>
  <c r="O143" i="48"/>
  <c r="U164" i="54" l="1"/>
  <c r="Q164" i="54"/>
  <c r="S162" i="54"/>
  <c r="O162" i="54" s="1"/>
  <c r="D14" i="50"/>
  <c r="V123" i="48"/>
  <c r="V126" i="48"/>
  <c r="V127" i="48"/>
  <c r="V134" i="48"/>
  <c r="T123" i="48"/>
  <c r="T126" i="48"/>
  <c r="T127" i="48"/>
  <c r="T134" i="48"/>
  <c r="R123" i="48"/>
  <c r="R127" i="48"/>
  <c r="P127" i="48"/>
  <c r="O121" i="48"/>
  <c r="O122" i="48"/>
  <c r="O123" i="48"/>
  <c r="O124" i="48"/>
  <c r="O125" i="48"/>
  <c r="O126" i="48"/>
  <c r="O127" i="48"/>
  <c r="O128" i="48"/>
  <c r="O129" i="48"/>
  <c r="O130" i="48"/>
  <c r="O131" i="48"/>
  <c r="O133" i="48"/>
  <c r="O134" i="48"/>
  <c r="O119" i="48"/>
  <c r="O118" i="48"/>
  <c r="O164" i="54" l="1"/>
  <c r="M165" i="54" s="1"/>
  <c r="X168" i="54"/>
  <c r="S164" i="54"/>
  <c r="O142" i="48"/>
  <c r="Q142" i="48"/>
  <c r="S142" i="48"/>
  <c r="U142" i="48"/>
  <c r="W142" i="48"/>
  <c r="W140" i="48" l="1"/>
  <c r="U140" i="48"/>
  <c r="S140" i="48"/>
  <c r="Q140" i="48"/>
  <c r="M138" i="48"/>
  <c r="M140" i="48"/>
  <c r="O140" i="48" s="1"/>
  <c r="W10" i="48" l="1"/>
  <c r="U10" i="48"/>
  <c r="S10" i="48"/>
  <c r="Q10" i="48"/>
  <c r="O10" i="48"/>
  <c r="M113" i="48"/>
  <c r="W61" i="48"/>
  <c r="U61" i="48"/>
  <c r="S61" i="48"/>
  <c r="Q61" i="48"/>
  <c r="O61" i="48"/>
  <c r="Q9" i="48" l="1"/>
  <c r="W8" i="48"/>
  <c r="W9" i="48"/>
  <c r="W11" i="48"/>
  <c r="W12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26" i="48"/>
  <c r="W27" i="48"/>
  <c r="W28" i="48"/>
  <c r="W29" i="48"/>
  <c r="W30" i="48"/>
  <c r="W31" i="48"/>
  <c r="W32" i="48"/>
  <c r="W33" i="48"/>
  <c r="W34" i="48"/>
  <c r="W35" i="48"/>
  <c r="W36" i="48"/>
  <c r="W37" i="48"/>
  <c r="W38" i="48"/>
  <c r="W39" i="48"/>
  <c r="W40" i="48"/>
  <c r="W41" i="48"/>
  <c r="W42" i="48"/>
  <c r="W43" i="48"/>
  <c r="W44" i="48"/>
  <c r="W45" i="48"/>
  <c r="W46" i="48"/>
  <c r="W47" i="48"/>
  <c r="W48" i="48"/>
  <c r="W49" i="48"/>
  <c r="W50" i="48"/>
  <c r="W51" i="48"/>
  <c r="W52" i="48"/>
  <c r="W53" i="48"/>
  <c r="W54" i="48"/>
  <c r="W55" i="48"/>
  <c r="W56" i="48"/>
  <c r="W57" i="48"/>
  <c r="W58" i="48"/>
  <c r="W59" i="48"/>
  <c r="W60" i="48"/>
  <c r="W62" i="48"/>
  <c r="W63" i="48"/>
  <c r="W64" i="48"/>
  <c r="W65" i="48"/>
  <c r="W66" i="48"/>
  <c r="W67" i="48"/>
  <c r="W68" i="48"/>
  <c r="W69" i="48"/>
  <c r="W70" i="48"/>
  <c r="W71" i="48"/>
  <c r="W72" i="48"/>
  <c r="W73" i="48"/>
  <c r="W74" i="48"/>
  <c r="W75" i="48"/>
  <c r="W76" i="48"/>
  <c r="W77" i="48"/>
  <c r="W78" i="48"/>
  <c r="W79" i="48"/>
  <c r="W80" i="48"/>
  <c r="W81" i="48"/>
  <c r="W82" i="48"/>
  <c r="W83" i="48"/>
  <c r="W84" i="48"/>
  <c r="W85" i="48"/>
  <c r="W86" i="48"/>
  <c r="W87" i="48"/>
  <c r="W88" i="48"/>
  <c r="W90" i="48"/>
  <c r="W89" i="48"/>
  <c r="W91" i="48"/>
  <c r="W92" i="48"/>
  <c r="W93" i="48"/>
  <c r="W94" i="48"/>
  <c r="W95" i="48"/>
  <c r="W96" i="48"/>
  <c r="W97" i="48"/>
  <c r="W98" i="48"/>
  <c r="W99" i="48"/>
  <c r="W100" i="48"/>
  <c r="W101" i="48"/>
  <c r="W102" i="48"/>
  <c r="W103" i="48"/>
  <c r="W104" i="48"/>
  <c r="W105" i="48"/>
  <c r="W106" i="48"/>
  <c r="W107" i="48"/>
  <c r="W108" i="48"/>
  <c r="W109" i="48"/>
  <c r="W110" i="48"/>
  <c r="W111" i="48"/>
  <c r="W112" i="48"/>
  <c r="W113" i="48"/>
  <c r="W114" i="48"/>
  <c r="W115" i="48"/>
  <c r="W116" i="48"/>
  <c r="W117" i="48"/>
  <c r="W118" i="48"/>
  <c r="W119" i="48"/>
  <c r="W121" i="48"/>
  <c r="W122" i="48"/>
  <c r="W123" i="48"/>
  <c r="W124" i="48"/>
  <c r="W125" i="48"/>
  <c r="W126" i="48"/>
  <c r="W127" i="48"/>
  <c r="W128" i="48"/>
  <c r="W129" i="48"/>
  <c r="W130" i="48"/>
  <c r="W131" i="48"/>
  <c r="W133" i="48"/>
  <c r="W134" i="48"/>
  <c r="W136" i="48"/>
  <c r="W137" i="48"/>
  <c r="W138" i="48"/>
  <c r="W139" i="48"/>
  <c r="W7" i="48"/>
  <c r="M9" i="48"/>
  <c r="M14" i="48"/>
  <c r="M19" i="48"/>
  <c r="O20" i="48"/>
  <c r="M21" i="48"/>
  <c r="M22" i="48"/>
  <c r="M24" i="48"/>
  <c r="M25" i="48"/>
  <c r="M26" i="48"/>
  <c r="M28" i="48"/>
  <c r="M30" i="48"/>
  <c r="M31" i="48"/>
  <c r="M32" i="48"/>
  <c r="M33" i="48"/>
  <c r="M34" i="48"/>
  <c r="M35" i="48"/>
  <c r="M37" i="48"/>
  <c r="M38" i="48"/>
  <c r="M39" i="48"/>
  <c r="M40" i="48"/>
  <c r="M42" i="48"/>
  <c r="M43" i="48"/>
  <c r="M44" i="48"/>
  <c r="M45" i="48"/>
  <c r="M46" i="48"/>
  <c r="M47" i="48"/>
  <c r="M67" i="48"/>
  <c r="M68" i="48"/>
  <c r="M75" i="48"/>
  <c r="M76" i="48"/>
  <c r="M82" i="48"/>
  <c r="M83" i="48"/>
  <c r="M84" i="48"/>
  <c r="M85" i="48"/>
  <c r="M86" i="48"/>
  <c r="M87" i="48"/>
  <c r="M88" i="48"/>
  <c r="O90" i="48"/>
  <c r="M89" i="48"/>
  <c r="M92" i="48"/>
  <c r="M93" i="48"/>
  <c r="M94" i="48"/>
  <c r="M97" i="48"/>
  <c r="M99" i="48"/>
  <c r="M103" i="48"/>
  <c r="M106" i="48"/>
  <c r="M108" i="48"/>
  <c r="M109" i="48"/>
  <c r="M114" i="48"/>
  <c r="M115" i="48"/>
  <c r="M137" i="48"/>
  <c r="U90" i="48"/>
  <c r="S90" i="48"/>
  <c r="Q90" i="48"/>
  <c r="M58" i="48" l="1"/>
  <c r="M98" i="48"/>
  <c r="M120" i="48"/>
  <c r="K144" i="48"/>
  <c r="K145" i="48"/>
  <c r="K146" i="48"/>
  <c r="K147" i="48"/>
  <c r="W132" i="48" l="1"/>
  <c r="O132" i="48"/>
  <c r="V135" i="48"/>
  <c r="W135" i="48" s="1"/>
  <c r="T135" i="48"/>
  <c r="R135" i="48"/>
  <c r="P135" i="48"/>
  <c r="O135" i="48"/>
  <c r="V120" i="48"/>
  <c r="W120" i="48" s="1"/>
  <c r="T120" i="48"/>
  <c r="R120" i="48"/>
  <c r="P120" i="48"/>
  <c r="O120" i="48"/>
  <c r="F16" i="53"/>
  <c r="F18" i="53" s="1"/>
  <c r="F19" i="53" s="1"/>
  <c r="E16" i="53"/>
  <c r="E17" i="53" s="1"/>
  <c r="D16" i="53"/>
  <c r="D17" i="53" s="1"/>
  <c r="C16" i="53"/>
  <c r="C17" i="53" s="1"/>
  <c r="G15" i="53"/>
  <c r="G14" i="53"/>
  <c r="G13" i="53"/>
  <c r="G12" i="53"/>
  <c r="G11" i="53"/>
  <c r="G10" i="53"/>
  <c r="G9" i="53"/>
  <c r="G8" i="53"/>
  <c r="G7" i="53"/>
  <c r="G6" i="53"/>
  <c r="G5" i="53"/>
  <c r="L4" i="53"/>
  <c r="L5" i="53" s="1"/>
  <c r="L6" i="53" s="1"/>
  <c r="L7" i="53" s="1"/>
  <c r="L8" i="53" s="1"/>
  <c r="L9" i="53" s="1"/>
  <c r="L10" i="53" s="1"/>
  <c r="L11" i="53" s="1"/>
  <c r="L12" i="53" s="1"/>
  <c r="L13" i="53" s="1"/>
  <c r="L14" i="53" s="1"/>
  <c r="L15" i="53" s="1"/>
  <c r="K4" i="53"/>
  <c r="K5" i="53" s="1"/>
  <c r="K6" i="53" s="1"/>
  <c r="K7" i="53" s="1"/>
  <c r="K8" i="53" s="1"/>
  <c r="K9" i="53" s="1"/>
  <c r="I4" i="53"/>
  <c r="I5" i="53" s="1"/>
  <c r="I6" i="53" s="1"/>
  <c r="I7" i="53" s="1"/>
  <c r="I8" i="53" s="1"/>
  <c r="I9" i="53" s="1"/>
  <c r="I10" i="53" s="1"/>
  <c r="I11" i="53" s="1"/>
  <c r="I12" i="53" s="1"/>
  <c r="I13" i="53" s="1"/>
  <c r="I14" i="53" s="1"/>
  <c r="I15" i="53" s="1"/>
  <c r="G4" i="53"/>
  <c r="H4" i="53" s="1"/>
  <c r="H5" i="53" s="1"/>
  <c r="D18" i="53"/>
  <c r="D19" i="53" s="1"/>
  <c r="K10" i="53" l="1"/>
  <c r="K11" i="53" s="1"/>
  <c r="K12" i="53" s="1"/>
  <c r="K13" i="53" s="1"/>
  <c r="K14" i="53" s="1"/>
  <c r="K15" i="53" s="1"/>
  <c r="W143" i="48"/>
  <c r="W145" i="48" s="1"/>
  <c r="H6" i="53"/>
  <c r="H7" i="53" s="1"/>
  <c r="H8" i="53" s="1"/>
  <c r="G16" i="53"/>
  <c r="F17" i="53"/>
  <c r="C18" i="53"/>
  <c r="C19" i="53" s="1"/>
  <c r="E18" i="53"/>
  <c r="E19" i="53" s="1"/>
  <c r="G3" i="53"/>
  <c r="J4" i="53"/>
  <c r="J5" i="53" s="1"/>
  <c r="J6" i="53" s="1"/>
  <c r="J7" i="53" s="1"/>
  <c r="J8" i="53" s="1"/>
  <c r="J9" i="53" s="1"/>
  <c r="J10" i="53" s="1"/>
  <c r="J11" i="53" s="1"/>
  <c r="J12" i="53" s="1"/>
  <c r="J13" i="53" s="1"/>
  <c r="J14" i="53" s="1"/>
  <c r="J15" i="53" s="1"/>
  <c r="H9" i="53" l="1"/>
  <c r="H10" i="53" s="1"/>
  <c r="H11" i="53" s="1"/>
  <c r="H12" i="53" s="1"/>
  <c r="H13" i="53" s="1"/>
  <c r="H14" i="53" s="1"/>
  <c r="H15" i="53" s="1"/>
  <c r="G18" i="53"/>
  <c r="G19" i="53" s="1"/>
  <c r="M4" i="53"/>
  <c r="M5" i="53" s="1"/>
  <c r="M6" i="53" s="1"/>
  <c r="M7" i="53" s="1"/>
  <c r="M8" i="53" s="1"/>
  <c r="M9" i="53" s="1"/>
  <c r="M10" i="53" s="1"/>
  <c r="M11" i="53" s="1"/>
  <c r="M12" i="53" s="1"/>
  <c r="M13" i="53" s="1"/>
  <c r="M14" i="53" s="1"/>
  <c r="M15" i="53" s="1"/>
  <c r="G17" i="53"/>
  <c r="U135" i="48" l="1"/>
  <c r="Q80" i="48" l="1"/>
  <c r="S80" i="48"/>
  <c r="U80" i="48"/>
  <c r="O80" i="48" l="1"/>
  <c r="U75" i="48" l="1"/>
  <c r="S75" i="48"/>
  <c r="Q75" i="48"/>
  <c r="O75" i="48"/>
  <c r="O102" i="48"/>
  <c r="Q102" i="48"/>
  <c r="S102" i="48"/>
  <c r="U102" i="48"/>
  <c r="O86" i="48" l="1"/>
  <c r="Q34" i="48" l="1"/>
  <c r="S11" i="48" l="1"/>
  <c r="B7" i="48" l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2" i="48" s="1"/>
  <c r="B83" i="48" s="1"/>
  <c r="B84" i="48" s="1"/>
  <c r="B85" i="48" s="1"/>
  <c r="B86" i="48" s="1"/>
  <c r="B87" i="48" s="1"/>
  <c r="B88" i="48" s="1"/>
  <c r="B89" i="48" s="1"/>
  <c r="B90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1" i="48" s="1"/>
  <c r="B102" i="48" s="1"/>
  <c r="B103" i="48" s="1"/>
  <c r="B104" i="48" s="1"/>
  <c r="B105" i="48" s="1"/>
  <c r="B106" i="48" s="1"/>
  <c r="B107" i="48" s="1"/>
  <c r="B108" i="48" s="1"/>
  <c r="B109" i="48" s="1"/>
  <c r="B110" i="48" s="1"/>
  <c r="B111" i="48" s="1"/>
  <c r="B113" i="48" s="1"/>
  <c r="B114" i="48" s="1"/>
  <c r="B115" i="48" s="1"/>
  <c r="B116" i="48" s="1"/>
  <c r="B117" i="48" s="1"/>
  <c r="B118" i="48" s="1"/>
  <c r="B119" i="48" s="1"/>
  <c r="B120" i="48" s="1"/>
  <c r="B121" i="48" s="1"/>
  <c r="B122" i="48" s="1"/>
  <c r="B123" i="48" s="1"/>
  <c r="B124" i="48" s="1"/>
  <c r="B125" i="48" s="1"/>
  <c r="B126" i="48" s="1"/>
  <c r="B127" i="48" s="1"/>
  <c r="B128" i="48" s="1"/>
  <c r="B129" i="48" s="1"/>
  <c r="B130" i="48" s="1"/>
  <c r="B131" i="48" s="1"/>
  <c r="B132" i="48" s="1"/>
  <c r="B133" i="48" s="1"/>
  <c r="B134" i="48" s="1"/>
  <c r="B135" i="48" s="1"/>
  <c r="B136" i="48" s="1"/>
  <c r="B137" i="48" s="1"/>
  <c r="B138" i="48" s="1"/>
  <c r="B139" i="48" s="1"/>
  <c r="B140" i="48" s="1"/>
  <c r="B142" i="48" s="1"/>
  <c r="U139" i="48" l="1"/>
  <c r="S139" i="48"/>
  <c r="Q139" i="48"/>
  <c r="U138" i="48"/>
  <c r="S138" i="48"/>
  <c r="Q138" i="48"/>
  <c r="U137" i="48"/>
  <c r="S137" i="48"/>
  <c r="Q137" i="48"/>
  <c r="U89" i="48"/>
  <c r="S89" i="48"/>
  <c r="Q89" i="48"/>
  <c r="U88" i="48"/>
  <c r="S88" i="48"/>
  <c r="Q88" i="48"/>
  <c r="U87" i="48"/>
  <c r="S87" i="48"/>
  <c r="Q87" i="48"/>
  <c r="O87" i="48"/>
  <c r="U86" i="48"/>
  <c r="S86" i="48"/>
  <c r="Q86" i="48"/>
  <c r="U85" i="48"/>
  <c r="S85" i="48"/>
  <c r="Q85" i="48"/>
  <c r="U84" i="48"/>
  <c r="S84" i="48"/>
  <c r="Q84" i="48"/>
  <c r="U83" i="48"/>
  <c r="S83" i="48"/>
  <c r="Q83" i="48"/>
  <c r="O83" i="48"/>
  <c r="U82" i="48"/>
  <c r="S82" i="48"/>
  <c r="Q82" i="48"/>
  <c r="O82" i="48"/>
  <c r="U79" i="48"/>
  <c r="S79" i="48"/>
  <c r="Q79" i="48"/>
  <c r="O79" i="48"/>
  <c r="U78" i="48"/>
  <c r="S78" i="48"/>
  <c r="Q78" i="48"/>
  <c r="U77" i="48"/>
  <c r="S77" i="48"/>
  <c r="Q77" i="48"/>
  <c r="O77" i="48"/>
  <c r="U76" i="48"/>
  <c r="S76" i="48"/>
  <c r="Q76" i="48"/>
  <c r="O76" i="48"/>
  <c r="U74" i="48"/>
  <c r="S74" i="48"/>
  <c r="Q74" i="48"/>
  <c r="U73" i="48"/>
  <c r="S73" i="48"/>
  <c r="Q73" i="48"/>
  <c r="U72" i="48"/>
  <c r="S72" i="48"/>
  <c r="Q72" i="48"/>
  <c r="U71" i="48"/>
  <c r="S71" i="48"/>
  <c r="Q71" i="48"/>
  <c r="U69" i="48"/>
  <c r="S69" i="48"/>
  <c r="Q69" i="48"/>
  <c r="U68" i="48"/>
  <c r="S68" i="48"/>
  <c r="Q68" i="48"/>
  <c r="U67" i="48"/>
  <c r="S67" i="48"/>
  <c r="Q67" i="48"/>
  <c r="O67" i="48"/>
  <c r="U66" i="48"/>
  <c r="S66" i="48"/>
  <c r="Q66" i="48"/>
  <c r="U65" i="48"/>
  <c r="S65" i="48"/>
  <c r="Q65" i="48"/>
  <c r="O65" i="48"/>
  <c r="U64" i="48"/>
  <c r="S64" i="48"/>
  <c r="Q64" i="48"/>
  <c r="U63" i="48"/>
  <c r="S63" i="48"/>
  <c r="Q63" i="48"/>
  <c r="O63" i="48"/>
  <c r="U62" i="48"/>
  <c r="S62" i="48"/>
  <c r="Q62" i="48"/>
  <c r="U60" i="48"/>
  <c r="S60" i="48"/>
  <c r="Q60" i="48"/>
  <c r="O60" i="48"/>
  <c r="U59" i="48"/>
  <c r="S59" i="48"/>
  <c r="Q59" i="48"/>
  <c r="U58" i="48"/>
  <c r="S58" i="48"/>
  <c r="Q58" i="48"/>
  <c r="U57" i="48"/>
  <c r="S57" i="48"/>
  <c r="Q57" i="48"/>
  <c r="O57" i="48"/>
  <c r="U56" i="48"/>
  <c r="S56" i="48"/>
  <c r="Q56" i="48"/>
  <c r="U55" i="48"/>
  <c r="S55" i="48"/>
  <c r="Q55" i="48"/>
  <c r="U54" i="48"/>
  <c r="S54" i="48"/>
  <c r="Q54" i="48"/>
  <c r="O54" i="48"/>
  <c r="U53" i="48"/>
  <c r="S53" i="48"/>
  <c r="Q53" i="48"/>
  <c r="U52" i="48"/>
  <c r="S52" i="48"/>
  <c r="Q52" i="48"/>
  <c r="U51" i="48"/>
  <c r="S51" i="48"/>
  <c r="Q51" i="48"/>
  <c r="O72" i="48" l="1"/>
  <c r="O51" i="48"/>
  <c r="O53" i="48"/>
  <c r="O55" i="48"/>
  <c r="O58" i="48"/>
  <c r="O73" i="48"/>
  <c r="O89" i="48"/>
  <c r="O137" i="48"/>
  <c r="O139" i="48"/>
  <c r="O78" i="48"/>
  <c r="O85" i="48"/>
  <c r="O138" i="48"/>
  <c r="O74" i="48"/>
  <c r="O84" i="48"/>
  <c r="O88" i="48"/>
  <c r="O71" i="48"/>
  <c r="O66" i="48"/>
  <c r="O68" i="48"/>
  <c r="O69" i="48"/>
  <c r="O64" i="48"/>
  <c r="O52" i="48"/>
  <c r="O56" i="48"/>
  <c r="O59" i="48"/>
  <c r="O62" i="48"/>
  <c r="N33" i="51"/>
  <c r="N32" i="51"/>
  <c r="N31" i="51"/>
  <c r="L33" i="51"/>
  <c r="L32" i="51"/>
  <c r="L31" i="51"/>
  <c r="J33" i="51"/>
  <c r="J32" i="51"/>
  <c r="J31" i="51"/>
  <c r="N30" i="51"/>
  <c r="L30" i="51"/>
  <c r="J30" i="51"/>
  <c r="N29" i="51"/>
  <c r="L29" i="51"/>
  <c r="J29" i="51"/>
  <c r="U136" i="48" l="1"/>
  <c r="S136" i="48"/>
  <c r="Q136" i="48"/>
  <c r="O136" i="48"/>
  <c r="S135" i="48"/>
  <c r="Q135" i="48"/>
  <c r="U134" i="48"/>
  <c r="S134" i="48"/>
  <c r="Q134" i="48"/>
  <c r="U133" i="48"/>
  <c r="S133" i="48"/>
  <c r="Q133" i="48"/>
  <c r="U132" i="48"/>
  <c r="S132" i="48"/>
  <c r="Q132" i="48"/>
  <c r="U131" i="48"/>
  <c r="S131" i="48"/>
  <c r="Q131" i="48"/>
  <c r="U130" i="48"/>
  <c r="S130" i="48"/>
  <c r="Q130" i="48"/>
  <c r="U128" i="48"/>
  <c r="S128" i="48"/>
  <c r="Q128" i="48"/>
  <c r="U127" i="48"/>
  <c r="S127" i="48"/>
  <c r="Q127" i="48"/>
  <c r="U126" i="48"/>
  <c r="S126" i="48"/>
  <c r="Q126" i="48"/>
  <c r="U125" i="48"/>
  <c r="S125" i="48"/>
  <c r="Q125" i="48"/>
  <c r="U124" i="48"/>
  <c r="S124" i="48"/>
  <c r="Q124" i="48"/>
  <c r="U123" i="48"/>
  <c r="S123" i="48"/>
  <c r="Q123" i="48"/>
  <c r="U122" i="48"/>
  <c r="S122" i="48"/>
  <c r="Q122" i="48"/>
  <c r="U121" i="48"/>
  <c r="S121" i="48"/>
  <c r="Q121" i="48"/>
  <c r="U120" i="48"/>
  <c r="S120" i="48"/>
  <c r="Q120" i="48"/>
  <c r="U119" i="48"/>
  <c r="S119" i="48"/>
  <c r="Q119" i="48"/>
  <c r="U118" i="48"/>
  <c r="S118" i="48"/>
  <c r="Q118" i="48"/>
  <c r="U117" i="48"/>
  <c r="S117" i="48"/>
  <c r="Q117" i="48"/>
  <c r="O117" i="48"/>
  <c r="U116" i="48"/>
  <c r="S116" i="48"/>
  <c r="Q116" i="48"/>
  <c r="U115" i="48"/>
  <c r="S115" i="48"/>
  <c r="Q115" i="48"/>
  <c r="O115" i="48"/>
  <c r="U114" i="48"/>
  <c r="S114" i="48"/>
  <c r="Q114" i="48"/>
  <c r="U113" i="48"/>
  <c r="S113" i="48"/>
  <c r="Q113" i="48"/>
  <c r="O113" i="48"/>
  <c r="U111" i="48"/>
  <c r="S111" i="48"/>
  <c r="Q111" i="48"/>
  <c r="U110" i="48"/>
  <c r="S110" i="48"/>
  <c r="Q110" i="48"/>
  <c r="U109" i="48"/>
  <c r="S109" i="48"/>
  <c r="Q109" i="48"/>
  <c r="U108" i="48"/>
  <c r="S108" i="48"/>
  <c r="Q108" i="48"/>
  <c r="U107" i="48"/>
  <c r="S107" i="48"/>
  <c r="Q107" i="48"/>
  <c r="O107" i="48"/>
  <c r="U106" i="48"/>
  <c r="S106" i="48"/>
  <c r="Q106" i="48"/>
  <c r="O106" i="48"/>
  <c r="U105" i="48"/>
  <c r="S105" i="48"/>
  <c r="Q105" i="48"/>
  <c r="U104" i="48"/>
  <c r="S104" i="48"/>
  <c r="Q104" i="48"/>
  <c r="U103" i="48"/>
  <c r="S103" i="48"/>
  <c r="Q103" i="48"/>
  <c r="O103" i="48"/>
  <c r="U101" i="48"/>
  <c r="S101" i="48"/>
  <c r="Q101" i="48"/>
  <c r="U100" i="48"/>
  <c r="S100" i="48"/>
  <c r="Q100" i="48"/>
  <c r="O100" i="48"/>
  <c r="U99" i="48"/>
  <c r="S99" i="48"/>
  <c r="Q99" i="48"/>
  <c r="O99" i="48"/>
  <c r="U98" i="48"/>
  <c r="S98" i="48"/>
  <c r="Q98" i="48"/>
  <c r="U97" i="48"/>
  <c r="S97" i="48"/>
  <c r="Q97" i="48"/>
  <c r="O97" i="48"/>
  <c r="U96" i="48"/>
  <c r="S96" i="48"/>
  <c r="Q96" i="48"/>
  <c r="U95" i="48"/>
  <c r="S95" i="48"/>
  <c r="Q95" i="48"/>
  <c r="U94" i="48"/>
  <c r="S94" i="48"/>
  <c r="Q94" i="48"/>
  <c r="U93" i="48"/>
  <c r="S93" i="48"/>
  <c r="Q93" i="48"/>
  <c r="O93" i="48"/>
  <c r="U92" i="48"/>
  <c r="S92" i="48"/>
  <c r="Q92" i="48"/>
  <c r="O92" i="48"/>
  <c r="U49" i="48"/>
  <c r="S49" i="48"/>
  <c r="Q49" i="48"/>
  <c r="O49" i="48"/>
  <c r="U48" i="48"/>
  <c r="S48" i="48"/>
  <c r="Q48" i="48"/>
  <c r="O48" i="48"/>
  <c r="U47" i="48"/>
  <c r="S47" i="48"/>
  <c r="Q47" i="48"/>
  <c r="O47" i="48"/>
  <c r="U46" i="48"/>
  <c r="S46" i="48"/>
  <c r="Q46" i="48"/>
  <c r="O46" i="48"/>
  <c r="U45" i="48"/>
  <c r="S45" i="48"/>
  <c r="Q45" i="48"/>
  <c r="O45" i="48"/>
  <c r="U44" i="48"/>
  <c r="S44" i="48"/>
  <c r="Q44" i="48"/>
  <c r="O44" i="48"/>
  <c r="U43" i="48"/>
  <c r="S43" i="48"/>
  <c r="Q43" i="48"/>
  <c r="O43" i="48"/>
  <c r="U42" i="48"/>
  <c r="S42" i="48"/>
  <c r="Q42" i="48"/>
  <c r="O42" i="48"/>
  <c r="U41" i="48"/>
  <c r="S41" i="48"/>
  <c r="Q41" i="48"/>
  <c r="O41" i="48"/>
  <c r="U40" i="48"/>
  <c r="S40" i="48"/>
  <c r="Q40" i="48"/>
  <c r="O40" i="48"/>
  <c r="U39" i="48"/>
  <c r="S39" i="48"/>
  <c r="Q39" i="48"/>
  <c r="O39" i="48"/>
  <c r="U38" i="48"/>
  <c r="S38" i="48"/>
  <c r="Q38" i="48"/>
  <c r="O38" i="48"/>
  <c r="U37" i="48"/>
  <c r="S37" i="48"/>
  <c r="Q37" i="48"/>
  <c r="O37" i="48"/>
  <c r="U36" i="48"/>
  <c r="S36" i="48"/>
  <c r="Q36" i="48"/>
  <c r="O36" i="48"/>
  <c r="U35" i="48"/>
  <c r="S35" i="48"/>
  <c r="Q35" i="48"/>
  <c r="O35" i="48"/>
  <c r="U34" i="48"/>
  <c r="S34" i="48"/>
  <c r="O34" i="48"/>
  <c r="U33" i="48"/>
  <c r="S33" i="48"/>
  <c r="Q33" i="48"/>
  <c r="O33" i="48"/>
  <c r="U32" i="48"/>
  <c r="S32" i="48"/>
  <c r="Q32" i="48"/>
  <c r="O32" i="48"/>
  <c r="U31" i="48"/>
  <c r="S31" i="48"/>
  <c r="Q31" i="48"/>
  <c r="O31" i="48"/>
  <c r="U30" i="48"/>
  <c r="S30" i="48"/>
  <c r="Q30" i="48"/>
  <c r="O30" i="48"/>
  <c r="U29" i="48"/>
  <c r="S29" i="48"/>
  <c r="Q29" i="48"/>
  <c r="O29" i="48"/>
  <c r="U28" i="48"/>
  <c r="S28" i="48"/>
  <c r="Q28" i="48"/>
  <c r="O28" i="48"/>
  <c r="U27" i="48"/>
  <c r="S27" i="48"/>
  <c r="Q27" i="48"/>
  <c r="O27" i="48"/>
  <c r="U26" i="48"/>
  <c r="S26" i="48"/>
  <c r="Q26" i="48"/>
  <c r="O26" i="48"/>
  <c r="U25" i="48"/>
  <c r="S25" i="48"/>
  <c r="Q25" i="48"/>
  <c r="O25" i="48"/>
  <c r="U24" i="48"/>
  <c r="S24" i="48"/>
  <c r="Q24" i="48"/>
  <c r="O24" i="48"/>
  <c r="U23" i="48"/>
  <c r="S23" i="48"/>
  <c r="Q23" i="48"/>
  <c r="O23" i="48"/>
  <c r="U22" i="48"/>
  <c r="S22" i="48"/>
  <c r="Q22" i="48"/>
  <c r="O22" i="48"/>
  <c r="U21" i="48"/>
  <c r="S21" i="48"/>
  <c r="Q21" i="48"/>
  <c r="O21" i="48"/>
  <c r="U20" i="48"/>
  <c r="S20" i="48"/>
  <c r="Q20" i="48"/>
  <c r="U19" i="48"/>
  <c r="S19" i="48"/>
  <c r="Q19" i="48"/>
  <c r="O19" i="48"/>
  <c r="U18" i="48"/>
  <c r="S18" i="48"/>
  <c r="Q18" i="48"/>
  <c r="O18" i="48"/>
  <c r="U17" i="48"/>
  <c r="S17" i="48"/>
  <c r="Q17" i="48"/>
  <c r="O17" i="48"/>
  <c r="U16" i="48"/>
  <c r="S16" i="48"/>
  <c r="Q16" i="48"/>
  <c r="O16" i="48"/>
  <c r="U15" i="48"/>
  <c r="S15" i="48"/>
  <c r="Q15" i="48"/>
  <c r="O15" i="48"/>
  <c r="U14" i="48"/>
  <c r="S14" i="48"/>
  <c r="Q14" i="48"/>
  <c r="O14" i="48"/>
  <c r="U13" i="48"/>
  <c r="S13" i="48"/>
  <c r="Q13" i="48"/>
  <c r="O13" i="48"/>
  <c r="U12" i="48"/>
  <c r="S12" i="48"/>
  <c r="Q12" i="48"/>
  <c r="O12" i="48"/>
  <c r="U11" i="48"/>
  <c r="Q11" i="48"/>
  <c r="O11" i="48"/>
  <c r="U9" i="48"/>
  <c r="S9" i="48"/>
  <c r="O9" i="48"/>
  <c r="U8" i="48"/>
  <c r="S8" i="48"/>
  <c r="Q8" i="48"/>
  <c r="O8" i="48"/>
  <c r="K5" i="48"/>
  <c r="M5" i="48"/>
  <c r="O7" i="48"/>
  <c r="Q7" i="48"/>
  <c r="S7" i="48"/>
  <c r="U7" i="48"/>
  <c r="Q129" i="48"/>
  <c r="S129" i="48"/>
  <c r="U129" i="48"/>
  <c r="U143" i="48" l="1"/>
  <c r="U145" i="48" s="1"/>
  <c r="Q143" i="48"/>
  <c r="S143" i="48"/>
  <c r="S145" i="48" s="1"/>
  <c r="O95" i="48"/>
  <c r="O96" i="48"/>
  <c r="O105" i="48"/>
  <c r="O101" i="48"/>
  <c r="O109" i="48"/>
  <c r="O114" i="48"/>
  <c r="O110" i="48"/>
  <c r="O111" i="48"/>
  <c r="O116" i="48"/>
  <c r="O94" i="48"/>
  <c r="O98" i="48"/>
  <c r="O104" i="48"/>
  <c r="O108" i="48"/>
  <c r="Q145" i="48" l="1"/>
  <c r="X149" i="48"/>
  <c r="O145" i="48" l="1"/>
  <c r="M146" i="48" s="1"/>
  <c r="X151" i="48"/>
</calcChain>
</file>

<file path=xl/comments1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รวมยา สปสช. 1,401,919.31 บาท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1/11/2561</t>
        </r>
      </text>
    </comment>
  </commentList>
</comments>
</file>

<file path=xl/sharedStrings.xml><?xml version="1.0" encoding="utf-8"?>
<sst xmlns="http://schemas.openxmlformats.org/spreadsheetml/2006/main" count="1488" uniqueCount="388">
  <si>
    <t>Direct bilirubin</t>
  </si>
  <si>
    <t>Total bilirubin</t>
  </si>
  <si>
    <t>BUN</t>
  </si>
  <si>
    <t>Uric acid</t>
  </si>
  <si>
    <t>Cholesterol</t>
  </si>
  <si>
    <t>Triglycerides</t>
  </si>
  <si>
    <t>Total protein</t>
  </si>
  <si>
    <t>Albumin</t>
  </si>
  <si>
    <t>Gram stain set</t>
  </si>
  <si>
    <t>AFB stain set</t>
  </si>
  <si>
    <t>Parafilm</t>
  </si>
  <si>
    <t>Urine centrifuge tube</t>
  </si>
  <si>
    <t>จำนวน</t>
  </si>
  <si>
    <t>ม้วน</t>
  </si>
  <si>
    <t>Box</t>
  </si>
  <si>
    <t>ลำ</t>
  </si>
  <si>
    <t>ขนาด</t>
  </si>
  <si>
    <t>ราคา</t>
  </si>
  <si>
    <t>อัตราการใช้ย้อน</t>
  </si>
  <si>
    <t>ประมาณ</t>
  </si>
  <si>
    <t>ยอด</t>
  </si>
  <si>
    <t>ประมาณการ</t>
  </si>
  <si>
    <t>งวดที่ 1</t>
  </si>
  <si>
    <t>งวดที่ 2</t>
  </si>
  <si>
    <t>งวดที่ 3</t>
  </si>
  <si>
    <t>งวดที่ 4</t>
  </si>
  <si>
    <t>ดับ</t>
  </si>
  <si>
    <t>บรรจุ</t>
  </si>
  <si>
    <t>ต่อ</t>
  </si>
  <si>
    <t>หลัง 3 ปี</t>
  </si>
  <si>
    <t>ยก</t>
  </si>
  <si>
    <t>หน่วย</t>
  </si>
  <si>
    <t>มา</t>
  </si>
  <si>
    <t>มูลค่ารวม</t>
  </si>
  <si>
    <t>UV Lamp</t>
  </si>
  <si>
    <t>pack</t>
  </si>
  <si>
    <t>Calcium</t>
  </si>
  <si>
    <t>Magnesium</t>
  </si>
  <si>
    <t>กระดาษเช็ดเลนส์</t>
  </si>
  <si>
    <t>Creatinine</t>
  </si>
  <si>
    <t>LDL-cholesterol</t>
  </si>
  <si>
    <t>HDL-cholesterol</t>
  </si>
  <si>
    <t>Test</t>
  </si>
  <si>
    <t xml:space="preserve">Glucose </t>
  </si>
  <si>
    <t>บาท</t>
  </si>
  <si>
    <t>จัดซื้อจริง</t>
  </si>
  <si>
    <t>ชิ้น</t>
  </si>
  <si>
    <t>Slide ฝ้า</t>
  </si>
  <si>
    <t>หลอด</t>
  </si>
  <si>
    <t>กล่อง</t>
  </si>
  <si>
    <t>ขวด</t>
  </si>
  <si>
    <t>Phosphorus</t>
  </si>
  <si>
    <t>สรุปแผนการจัดซื้อเวชภัณฑ์ที่มิใช่ยา ประเภทวัสดุวิทยาศาสตร์การแพทย์</t>
  </si>
  <si>
    <t>งวดการจัดซื้อ</t>
  </si>
  <si>
    <t>วัสดุวิทยาศาสตร์การแพทย์</t>
  </si>
  <si>
    <t>จำนวนรายการ</t>
  </si>
  <si>
    <t>งวดที่ 1 (ต.ค.-ธ.ค.)</t>
  </si>
  <si>
    <t>แผน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</si>
  <si>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</si>
  <si>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</si>
  <si>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</si>
  <si>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</si>
  <si>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 xml:space="preserve">Tube EDTA 0.5 ml  </t>
  </si>
  <si>
    <t xml:space="preserve">k2 or K3 EDTA blood 3 ml (Vacuum) </t>
  </si>
  <si>
    <t xml:space="preserve">k2 or K3 EDTA blood 6 ml (Vacuum) </t>
  </si>
  <si>
    <t xml:space="preserve">Tube Lithium heparin 4 ml (Vacuum) </t>
  </si>
  <si>
    <t xml:space="preserve">Tube 3.2% Sodium citrate  (Vacuum) </t>
  </si>
  <si>
    <t>Test tube 13x75 mm Plastic</t>
  </si>
  <si>
    <t>Tube  13x100 mm Glass</t>
  </si>
  <si>
    <t>Test tube 10 X 75 mm Glass</t>
  </si>
  <si>
    <t>Hematocrit tube - Red</t>
  </si>
  <si>
    <t>Cover glass 22 X 22 mm</t>
  </si>
  <si>
    <t>Immersion oil</t>
  </si>
  <si>
    <t>กระป๋องทิ้งเข็ม (Safety Box)</t>
  </si>
  <si>
    <t>Slide ใส</t>
  </si>
  <si>
    <t>กระป๋องเก็บปัสสาวะ 60 ml</t>
  </si>
  <si>
    <t>จุกปิด tube</t>
  </si>
  <si>
    <t>ตลับอุจจาระพร้อมช้อน</t>
  </si>
  <si>
    <t>ตลับเสมหะ</t>
  </si>
  <si>
    <t>กล่อง Slide 100 แผ่น</t>
  </si>
  <si>
    <t>สติ๊กเกอร์ติดภาชนะ (เครื่อง Printer)</t>
  </si>
  <si>
    <t>แปรงล้าง Tube 10x75 mm</t>
  </si>
  <si>
    <t>แปรงล้าง Tube 12x75 mm</t>
  </si>
  <si>
    <t>Umonium instruments</t>
  </si>
  <si>
    <t>Spray ปรับอากาศ(microjet)</t>
  </si>
  <si>
    <t>Umonium Sterilely</t>
  </si>
  <si>
    <t>สายยางรัดแขน</t>
  </si>
  <si>
    <t>สายยางรัดแขน แบบล็อคได้</t>
  </si>
  <si>
    <t>งานภูมิคุ้มกัน</t>
  </si>
  <si>
    <t>ชุดตรวจ  Anti - HIV  (GPA)</t>
  </si>
  <si>
    <t xml:space="preserve">ชุดตรวจ  Anti - HIV (Rapid ) </t>
  </si>
  <si>
    <t xml:space="preserve">ชุดตรวจ  Anti - HIV  (Machine Base ) </t>
  </si>
  <si>
    <t>ชุดตรวจ  HIV Ag/Ab combo</t>
  </si>
  <si>
    <t>ชุดตรวจ  HBs Ag (Rapid )</t>
  </si>
  <si>
    <t>ชุดตรวจ  Rheumatoid factor</t>
  </si>
  <si>
    <t>PSA reagent</t>
  </si>
  <si>
    <t>Urine Strip  2  แถบ</t>
  </si>
  <si>
    <t>Urine strip 11  แถบ</t>
  </si>
  <si>
    <t>Urine cell slide</t>
  </si>
  <si>
    <t>Urine Dropper (Tribulb)</t>
  </si>
  <si>
    <t>Gram Iodine</t>
  </si>
  <si>
    <t>Wright stain Set</t>
  </si>
  <si>
    <t>DCIP</t>
  </si>
  <si>
    <t>น้ำยา G6PD</t>
  </si>
  <si>
    <t>Actin FS</t>
  </si>
  <si>
    <t>Thromborel S</t>
  </si>
  <si>
    <t>CA Clean</t>
  </si>
  <si>
    <t>CaCl2</t>
  </si>
  <si>
    <t>CI Trol 2 E 10x1 ml</t>
  </si>
  <si>
    <t>Control Plasma  for PT,PTT,TT</t>
  </si>
  <si>
    <t>aPTT</t>
  </si>
  <si>
    <t>ESR Control (4x9 ml)</t>
  </si>
  <si>
    <t xml:space="preserve">Electrolyte Control </t>
  </si>
  <si>
    <t>ALP</t>
  </si>
  <si>
    <t>Troponin T</t>
  </si>
  <si>
    <t xml:space="preserve">HbA1C Control </t>
  </si>
  <si>
    <t>อัน</t>
  </si>
  <si>
    <t>ถุง</t>
  </si>
  <si>
    <t>ชุด</t>
  </si>
  <si>
    <t>แกลลอน</t>
  </si>
  <si>
    <t>รหัส</t>
  </si>
  <si>
    <t>วัสดุ</t>
  </si>
  <si>
    <t>HCODE</t>
  </si>
  <si>
    <t>ชื่อวัสดุวิทยาศาสตร์การแพทย์</t>
  </si>
  <si>
    <t>รูป</t>
  </si>
  <si>
    <t>แบบ</t>
  </si>
  <si>
    <t>จัดซื้อปี</t>
  </si>
  <si>
    <t>(บาท)</t>
  </si>
  <si>
    <t>มูลค่า(บาท)</t>
  </si>
  <si>
    <t>I001</t>
  </si>
  <si>
    <t>I002</t>
  </si>
  <si>
    <t>I003</t>
  </si>
  <si>
    <t>I004</t>
  </si>
  <si>
    <t>I005</t>
  </si>
  <si>
    <t>MB001</t>
  </si>
  <si>
    <t>MB002</t>
  </si>
  <si>
    <t>MB003</t>
  </si>
  <si>
    <t>MB004</t>
  </si>
  <si>
    <t>MB005</t>
  </si>
  <si>
    <t>MB006</t>
  </si>
  <si>
    <t>MB007</t>
  </si>
  <si>
    <t>MB008</t>
  </si>
  <si>
    <t>รวมแป็นเงิน</t>
  </si>
  <si>
    <t>การใช้ปี</t>
  </si>
  <si>
    <t>ตุลาคม - ธันวาคม 2559</t>
  </si>
  <si>
    <t>เมษายน - มิถุนายน 2560</t>
  </si>
  <si>
    <t>มกราคม - มีนาคม 2560</t>
  </si>
  <si>
    <t>งานเทคนิคการแพทย์ โรงพยาบาล.............. จ.อุบลราชธานี</t>
  </si>
  <si>
    <t>คำอธิบาย การใช้งาน</t>
  </si>
  <si>
    <t>รหัส โรงพยาบาล ถามได้ที่งานเวชสถิติ หรืองานยุทธศาสตร์ จะเป็นเลข 5 หลัก เช่น 10953 (รพ.ม่วงสามสิบ)</t>
  </si>
  <si>
    <t>คอลัมน์ที่ใส่สูตรไว้ เพื่ออำนวยความสะดวกในการกรอกข้อมูลไม่ให้ผิดพลาด  ไม่ควรลบ ถ้าลบต้องคำนวณเอง</t>
  </si>
  <si>
    <t>เริ่มต้นง่ายที่สุด คือใส่ตัวเลขวัสดุที่จะซื้อในแต่ละไตรมาส และราคา แล้วทุกอย่างจะคำนวณให้อัตโนมัติ</t>
  </si>
  <si>
    <t>ถ้ามียอดคงเหลือจากปีก่อน ก็กรอกในช่อง "ยอดยกมา" ถ้าไม่มีก็ใส่ 0</t>
  </si>
  <si>
    <t>ข้อควรระวัง</t>
  </si>
  <si>
    <t>ลบแถวได้  รายการไหนไม่ได้ซื้อ ลบได้นะครับ อย่าลืมแก้ลำดับด้านหน้าด้วยนะครับ</t>
  </si>
  <si>
    <t>ข้อมูลอีกอันที่สำคัญคือ "รูปแบบ" "ขนาดบรรจุ" และ "หน่วยบรรจุ" ต้องกรอกมาให้ด้วย</t>
  </si>
  <si>
    <t>ตัวอย่างเช่น เราซื้อน้ำยา Anti-HIV (rapid) 100 test/กล่อง  ให้กรอกดังนี้</t>
  </si>
  <si>
    <t>แก้ไขหน่วยบรรจุ ให้เป็น Test</t>
  </si>
  <si>
    <t>เติมช่องขนาดบรรจุ เป็น "100"</t>
  </si>
  <si>
    <t>ดังตัวอย่างตารางข้างล่างนี้</t>
  </si>
  <si>
    <t>AC001</t>
  </si>
  <si>
    <t>AC003</t>
  </si>
  <si>
    <t>AC005</t>
  </si>
  <si>
    <t>AC007</t>
  </si>
  <si>
    <t>AC012</t>
  </si>
  <si>
    <t>AC014</t>
  </si>
  <si>
    <t>AC019</t>
  </si>
  <si>
    <t>AC020</t>
  </si>
  <si>
    <t>AC021</t>
  </si>
  <si>
    <t>AC023</t>
  </si>
  <si>
    <t>AC024</t>
  </si>
  <si>
    <t>AC026</t>
  </si>
  <si>
    <t>AC029</t>
  </si>
  <si>
    <t>AC030</t>
  </si>
  <si>
    <t>AC031</t>
  </si>
  <si>
    <t>AC034</t>
  </si>
  <si>
    <t>AC035</t>
  </si>
  <si>
    <t>AC038</t>
  </si>
  <si>
    <t>AC039</t>
  </si>
  <si>
    <t>AC045</t>
  </si>
  <si>
    <t>AC046</t>
  </si>
  <si>
    <t>AC050</t>
  </si>
  <si>
    <t>AC059</t>
  </si>
  <si>
    <t>AC061</t>
  </si>
  <si>
    <t>AC063</t>
  </si>
  <si>
    <t>AC067</t>
  </si>
  <si>
    <t>Lamp สำหรับกล้องจุลทรรศน์</t>
  </si>
  <si>
    <t>AC071</t>
  </si>
  <si>
    <t>AC078</t>
  </si>
  <si>
    <t>AC080</t>
  </si>
  <si>
    <t>Autopipette fixed vol.ขนาด 1000 ul</t>
  </si>
  <si>
    <t>AC101</t>
  </si>
  <si>
    <t>AC105</t>
  </si>
  <si>
    <t>AC106</t>
  </si>
  <si>
    <t>AC121</t>
  </si>
  <si>
    <t>AC126</t>
  </si>
  <si>
    <t>AC127</t>
  </si>
  <si>
    <t>AC128</t>
  </si>
  <si>
    <t>AC129</t>
  </si>
  <si>
    <t>AC130</t>
  </si>
  <si>
    <t>เส้น</t>
  </si>
  <si>
    <t>AC131</t>
  </si>
  <si>
    <t>AC132</t>
  </si>
  <si>
    <t>AC135</t>
  </si>
  <si>
    <t>AC136</t>
  </si>
  <si>
    <t>งานภูมิคุ้มกัน (Immunology : IM)</t>
  </si>
  <si>
    <t>IM001</t>
  </si>
  <si>
    <t>IM002</t>
  </si>
  <si>
    <t>IM003</t>
  </si>
  <si>
    <t>IM008</t>
  </si>
  <si>
    <t>IM011</t>
  </si>
  <si>
    <t>IM014</t>
  </si>
  <si>
    <t>IM020</t>
  </si>
  <si>
    <t>IM023</t>
  </si>
  <si>
    <t>IM038</t>
  </si>
  <si>
    <t>IM040</t>
  </si>
  <si>
    <t>IM050</t>
  </si>
  <si>
    <t>IM057</t>
  </si>
  <si>
    <t>IM059</t>
  </si>
  <si>
    <t>IM062</t>
  </si>
  <si>
    <t>IM064</t>
  </si>
  <si>
    <t>IM066</t>
  </si>
  <si>
    <t>IM068</t>
  </si>
  <si>
    <t>IM076</t>
  </si>
  <si>
    <t>งานจุลทรรศนศาสตร์ (Microscopy :MC)</t>
  </si>
  <si>
    <t>MC001</t>
  </si>
  <si>
    <t>MC006</t>
  </si>
  <si>
    <t>MC008</t>
  </si>
  <si>
    <t>MC009</t>
  </si>
  <si>
    <t>MC010</t>
  </si>
  <si>
    <t>MC011</t>
  </si>
  <si>
    <t>MC012</t>
  </si>
  <si>
    <t>MC015</t>
  </si>
  <si>
    <t>MC020</t>
  </si>
  <si>
    <t>งานจุลชีววิทยา (Micorbiology : MB)</t>
  </si>
  <si>
    <t>Gram crystal violet</t>
  </si>
  <si>
    <t>Gram Safranin</t>
  </si>
  <si>
    <t>โลหิตวิทยา (Hematology : HM)</t>
  </si>
  <si>
    <t>HM001</t>
  </si>
  <si>
    <t>HM002</t>
  </si>
  <si>
    <t>HM003</t>
  </si>
  <si>
    <t>HM004</t>
  </si>
  <si>
    <t>HM008</t>
  </si>
  <si>
    <t>HM010</t>
  </si>
  <si>
    <t>HM011</t>
  </si>
  <si>
    <t>HM018</t>
  </si>
  <si>
    <t>HM022</t>
  </si>
  <si>
    <t>HM024</t>
  </si>
  <si>
    <t>HM025</t>
  </si>
  <si>
    <t>HM026</t>
  </si>
  <si>
    <t xml:space="preserve">น้ำยาตรวจนับเม็ดเลือด CBC </t>
  </si>
  <si>
    <t xml:space="preserve"> Test</t>
  </si>
  <si>
    <t>HM027</t>
  </si>
  <si>
    <t>HM028</t>
  </si>
  <si>
    <t>HM029</t>
  </si>
  <si>
    <t>HM030</t>
  </si>
  <si>
    <t>HM031</t>
  </si>
  <si>
    <t>HM032</t>
  </si>
  <si>
    <t>HM041</t>
  </si>
  <si>
    <t>งานเคมีคลินิก (Chemistry :CH)</t>
  </si>
  <si>
    <t>CH001</t>
  </si>
  <si>
    <t>CH004</t>
  </si>
  <si>
    <t>CH005</t>
  </si>
  <si>
    <t>CH007</t>
  </si>
  <si>
    <t>CH009</t>
  </si>
  <si>
    <t>CH012</t>
  </si>
  <si>
    <t>CH014</t>
  </si>
  <si>
    <t>CH016</t>
  </si>
  <si>
    <t>CH018</t>
  </si>
  <si>
    <t>CH019</t>
  </si>
  <si>
    <t>CH020</t>
  </si>
  <si>
    <t>CH021</t>
  </si>
  <si>
    <t>CH022</t>
  </si>
  <si>
    <t>CH024</t>
  </si>
  <si>
    <t>CH025</t>
  </si>
  <si>
    <t>CH027</t>
  </si>
  <si>
    <t>CH029</t>
  </si>
  <si>
    <t>CH031</t>
  </si>
  <si>
    <t>CH033</t>
  </si>
  <si>
    <t>CH035</t>
  </si>
  <si>
    <t>CH036</t>
  </si>
  <si>
    <t>CH037</t>
  </si>
  <si>
    <t>CH044</t>
  </si>
  <si>
    <t>CH047</t>
  </si>
  <si>
    <t>CH060</t>
  </si>
  <si>
    <t>CH061</t>
  </si>
  <si>
    <t>MO016</t>
  </si>
  <si>
    <t>**** แต่หากใส่เป็นจำนวนย่อยที่สุดได้จะดีมากนะครับ  ขนาดบรรจุให้เป็น 1 ให้หมด แล้วใส่จำนวนที่ไตรมาสเลย เช่น</t>
  </si>
  <si>
    <t>ชุดตรวจ  Anti - HIV  (Cassette)</t>
  </si>
  <si>
    <t>น้ำยา CBC</t>
  </si>
  <si>
    <t>Glucose</t>
  </si>
  <si>
    <t>รหัสของวัสดุ ห้ามแก้เด็ดขาด</t>
  </si>
  <si>
    <t>วัสดุอุปกรณ์ซัพพลายทั่วไป(Accessories : AC)</t>
  </si>
  <si>
    <t>Sample Cup 2 ml</t>
  </si>
  <si>
    <t>Umonium Medical Spray</t>
  </si>
  <si>
    <t>ชุดตรวจ  HBs Ag (Rapid ) - Cassette</t>
  </si>
  <si>
    <t>ชุดตรวจ  Anti - HBs (Rapid ) - Cassette</t>
  </si>
  <si>
    <t>ชุดตรวจ  Anti - HBc (Rapid ) - Cassette</t>
  </si>
  <si>
    <t>ชุดตรวจ  Anti - HCV (Rapid ) - Cassette</t>
  </si>
  <si>
    <t>ชุดตรวจ HBe Ag (Rapid ) - Cassette</t>
  </si>
  <si>
    <t>TPHA (Cassette)</t>
  </si>
  <si>
    <t>Leptospirosis antibody IgG/IgM (Cassette)</t>
  </si>
  <si>
    <t>Pregnancy  Test  - Cassette</t>
  </si>
  <si>
    <t>แถบตรวจกัญชา - Cassette</t>
  </si>
  <si>
    <t>RPR set (Carbon Ag+card)</t>
  </si>
  <si>
    <t>test</t>
  </si>
  <si>
    <t>Urine strip -Micro albumin 2AC (Alb/Cr)</t>
  </si>
  <si>
    <t>Occult Blood - Cassette</t>
  </si>
  <si>
    <t>AFB Decolorizer</t>
  </si>
  <si>
    <t>AFB Counter stain</t>
  </si>
  <si>
    <t>AFB Carbon fuschin</t>
  </si>
  <si>
    <t>PT with INR (POCT) - Cassette</t>
  </si>
  <si>
    <t>HM061</t>
  </si>
  <si>
    <t>แผ่นทดสอบน้ำตาลปลายนิ้ว (Glucose strip)</t>
  </si>
  <si>
    <t>AST (SGOT)</t>
  </si>
  <si>
    <t>ALT (SGPT)</t>
  </si>
  <si>
    <t>ตุลาคม - ธันวาคม</t>
  </si>
  <si>
    <t>มกราคม - มีนาคม</t>
  </si>
  <si>
    <t>เมษายน - มิถุนายน</t>
  </si>
  <si>
    <t>กรกฎาคม - กันยายน</t>
  </si>
  <si>
    <t>โรงพยาบาล……น้ำยืน……………... จังหวัดอุบลราชธานี</t>
  </si>
  <si>
    <t xml:space="preserve">Methanol </t>
  </si>
  <si>
    <t>ลิตร</t>
  </si>
  <si>
    <t xml:space="preserve"> Wright - Giemsa  Stain A</t>
  </si>
  <si>
    <t xml:space="preserve"> Wright - Giemsa  Stain B</t>
  </si>
  <si>
    <t>G6PD Reader</t>
  </si>
  <si>
    <t>Anti - HIV determine</t>
  </si>
  <si>
    <t>Metamphetamine - Cassette</t>
  </si>
  <si>
    <t>Malaria - Cassette</t>
  </si>
  <si>
    <t>Dengue Combo</t>
  </si>
  <si>
    <t>Umonium (Aerte AD 2.0)</t>
  </si>
  <si>
    <t xml:space="preserve"> Instant Foam alcohol hand sanitizer</t>
  </si>
  <si>
    <t>Umonium air control matic</t>
  </si>
  <si>
    <t xml:space="preserve"> Electrolytes (Test)</t>
  </si>
  <si>
    <t>Tube NaF tube 3 ml  (Vacuum)</t>
  </si>
  <si>
    <t xml:space="preserve">Reaction tube </t>
  </si>
  <si>
    <t>ESR Test</t>
  </si>
  <si>
    <t>Cardiac control troponin T</t>
  </si>
  <si>
    <t>Troponin-T Cardiac IQC</t>
  </si>
  <si>
    <t>ถุงมือยาง Nitro (ไม่มีแป้ง) เบอร์ M</t>
  </si>
  <si>
    <t>PT Coltrol</t>
  </si>
  <si>
    <t>MAS UA Multipack Bi level Control</t>
  </si>
  <si>
    <t>MAS DOA Total coltrol Level 3</t>
  </si>
  <si>
    <t>MAS DOA Total coltrol Level 5</t>
  </si>
  <si>
    <t>Tip ฟ้า1,000 ul</t>
  </si>
  <si>
    <t>Tip เหลือง 10-200 ul</t>
  </si>
  <si>
    <t>ชุดปั่น UA</t>
  </si>
  <si>
    <t xml:space="preserve">HbA1C </t>
  </si>
  <si>
    <t>กระดาษ Thermal (UA,electrolyte)</t>
  </si>
  <si>
    <t>ดวง</t>
  </si>
  <si>
    <t>สั่งซื้อ</t>
  </si>
  <si>
    <t>คงเหลือ</t>
  </si>
  <si>
    <t>ยา</t>
  </si>
  <si>
    <t>วัสดุการแพทย์/วมย</t>
  </si>
  <si>
    <t>วัสดุวิทย์ฯ</t>
  </si>
  <si>
    <t>วัสดุทั่วไป</t>
  </si>
  <si>
    <t>รวม</t>
  </si>
  <si>
    <t>รวมสะสม</t>
  </si>
  <si>
    <t>คงเหลือรวม</t>
  </si>
  <si>
    <t>แผนจัดซื้อ 62</t>
  </si>
  <si>
    <t>ร้อยละขอซื้อ</t>
  </si>
  <si>
    <t>ร้อยละคงเหลือ</t>
  </si>
  <si>
    <t xml:space="preserve"> Anti - HIV  Retroscreen</t>
  </si>
  <si>
    <t xml:space="preserve"> Anti - HIV Frist response</t>
  </si>
  <si>
    <t>10% HOH</t>
  </si>
  <si>
    <t>Dengue NS1Ag</t>
  </si>
  <si>
    <t xml:space="preserve">Tube Lithium heparin0.5 ml </t>
  </si>
  <si>
    <t>Troponin I (Test)</t>
  </si>
  <si>
    <t>Troponin I  ( IQC)</t>
  </si>
  <si>
    <t>งานอณูชีวโมเลกุล (Molecular :MO)</t>
  </si>
  <si>
    <t>รวมเป็นเงินทั้งสิ้น</t>
  </si>
  <si>
    <t>แผนจัดซื้อยาและเวชภัณฑ์ ประจำปีงบประมาณ 2564 (วัสดุวิทยาศาสตร์การแพทย์)</t>
  </si>
  <si>
    <t>ประจำปีงบประมาณ 2564</t>
  </si>
  <si>
    <t>ห้าล้านสองแสนหนึ่งหมื่นหนึ่งพันสามร้อยสี่สิบแปดบาทแปดสิบห้าสตางค์</t>
  </si>
  <si>
    <t>มีรายการที่ต้องซื้อเพิ่มขึ้นจากปีที่แล้วหลายรายการ     out lab ประมาณ 800,000</t>
  </si>
  <si>
    <t>แผนจัดซื้อวัสดุวิทยาศาสตร์การแพทย์ โรงพยาบาลน้ำยืน  จังหวัดอุบลราชธานี  ประจำปีงบประมาณ 2564</t>
  </si>
  <si>
    <t>(นางสาวจิรพรรณ  ผิวทอง)</t>
  </si>
  <si>
    <t>(นายสิทธิชัย  ทะคำวงษ์)</t>
  </si>
  <si>
    <t>(นายชัยวัฒน์  ดาราสิชฌน์)</t>
  </si>
  <si>
    <t>(นายสุวิทย์  โรจนศักดิ์โสธร)</t>
  </si>
  <si>
    <t>ตำแหน่ง เจ้าพนักงานพัสดุ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</si>
  <si>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</si>
  <si>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</si>
  <si>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</si>
  <si>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เจ้าหน้าที่</t>
  </si>
  <si>
    <t>หัวหน้าเจ้าหน้าที่</t>
  </si>
  <si>
    <t>ผู้เห็นชอบแผน</t>
  </si>
  <si>
    <t>ผู้อนุมัติแผน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</si>
</sst>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AngsanaUPC"/>
      <family val="1"/>
    </font>
    <font>
      <b/>
      <sz val="24"/>
      <name val="TH SarabunIT๙"/>
      <family val="2"/>
    </font>
    <font>
      <sz val="10"/>
      <name val="TH SarabunIT๙"/>
      <family val="2"/>
    </font>
    <font>
      <sz val="18"/>
      <name val="Angsana New"/>
      <family val="1"/>
    </font>
    <font>
      <sz val="14"/>
      <name val="Cordia New"/>
      <family val="2"/>
    </font>
    <font>
      <b/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0" fillId="0" borderId="0"/>
  </cellStyleXfs>
  <cellXfs count="251">
    <xf numFmtId="0" fontId="0" fillId="0" borderId="0" xfId="0"/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3" fillId="0" borderId="0" xfId="0" applyFont="1" applyFill="1" applyProtection="1"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center"/>
      <protection locked="0"/>
    </xf>
    <xf numFmtId="43" fontId="3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protection locked="0"/>
    </xf>
    <xf numFmtId="0" fontId="8" fillId="0" borderId="0" xfId="0" applyFont="1" applyAlignment="1"/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43" fontId="3" fillId="0" borderId="5" xfId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3" fontId="3" fillId="0" borderId="6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7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0" borderId="1" xfId="4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43" fontId="3" fillId="0" borderId="0" xfId="1" applyFont="1" applyAlignment="1" applyProtection="1">
      <alignment horizontal="center"/>
      <protection locked="0"/>
    </xf>
    <xf numFmtId="43" fontId="3" fillId="0" borderId="0" xfId="1" applyFont="1" applyFill="1" applyAlignment="1" applyProtection="1">
      <alignment horizontal="center"/>
      <protection locked="0"/>
    </xf>
    <xf numFmtId="43" fontId="3" fillId="0" borderId="0" xfId="1" applyNumberFormat="1" applyFont="1" applyAlignment="1" applyProtection="1">
      <alignment horizontal="center"/>
      <protection locked="0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center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" xfId="0" applyFont="1" applyFill="1" applyBorder="1"/>
    <xf numFmtId="0" fontId="3" fillId="4" borderId="1" xfId="0" applyFont="1" applyFill="1" applyBorder="1" applyAlignment="1" applyProtection="1">
      <alignment horizontal="left" vertical="top"/>
    </xf>
    <xf numFmtId="0" fontId="3" fillId="4" borderId="5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center"/>
    </xf>
    <xf numFmtId="0" fontId="3" fillId="0" borderId="1" xfId="4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left" vertical="top"/>
    </xf>
    <xf numFmtId="0" fontId="3" fillId="4" borderId="1" xfId="4" applyFont="1" applyFill="1" applyBorder="1" applyAlignment="1" applyProtection="1">
      <alignment horizontal="left" vertical="top"/>
    </xf>
    <xf numFmtId="0" fontId="3" fillId="0" borderId="1" xfId="0" applyFont="1" applyBorder="1" applyProtection="1"/>
    <xf numFmtId="0" fontId="4" fillId="4" borderId="1" xfId="0" applyFont="1" applyFill="1" applyBorder="1" applyAlignment="1">
      <alignment horizontal="center" vertical="top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3" fillId="4" borderId="1" xfId="0" applyFont="1" applyFill="1" applyBorder="1" applyProtection="1"/>
    <xf numFmtId="0" fontId="3" fillId="0" borderId="1" xfId="0" applyNumberFormat="1" applyFont="1" applyBorder="1" applyProtection="1"/>
    <xf numFmtId="0" fontId="3" fillId="0" borderId="19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3" fontId="2" fillId="0" borderId="5" xfId="1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4" xfId="0" applyFont="1" applyFill="1" applyBorder="1"/>
    <xf numFmtId="43" fontId="2" fillId="0" borderId="3" xfId="0" applyNumberFormat="1" applyFont="1" applyFill="1" applyBorder="1" applyAlignment="1">
      <alignment horizontal="right"/>
    </xf>
    <xf numFmtId="43" fontId="3" fillId="0" borderId="0" xfId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43" fontId="3" fillId="6" borderId="0" xfId="1" applyFont="1" applyFill="1" applyAlignment="1" applyProtection="1">
      <alignment horizontal="center"/>
      <protection locked="0"/>
    </xf>
    <xf numFmtId="43" fontId="3" fillId="6" borderId="0" xfId="1" applyNumberFormat="1" applyFont="1" applyFill="1" applyAlignment="1" applyProtection="1">
      <alignment horizontal="center"/>
      <protection locked="0"/>
    </xf>
    <xf numFmtId="0" fontId="0" fillId="7" borderId="0" xfId="0" applyFill="1"/>
    <xf numFmtId="0" fontId="0" fillId="8" borderId="0" xfId="0" applyFill="1"/>
    <xf numFmtId="0" fontId="11" fillId="0" borderId="0" xfId="0" applyFont="1" applyAlignment="1">
      <alignment horizontal="center"/>
    </xf>
    <xf numFmtId="0" fontId="0" fillId="9" borderId="0" xfId="0" applyFill="1"/>
    <xf numFmtId="4" fontId="0" fillId="9" borderId="0" xfId="0" applyNumberFormat="1" applyFill="1"/>
    <xf numFmtId="4" fontId="0" fillId="0" borderId="0" xfId="0" applyNumberFormat="1"/>
    <xf numFmtId="17" fontId="0" fillId="0" borderId="0" xfId="0" applyNumberFormat="1"/>
    <xf numFmtId="0" fontId="11" fillId="0" borderId="0" xfId="0" applyFont="1"/>
    <xf numFmtId="4" fontId="11" fillId="0" borderId="0" xfId="0" applyNumberFormat="1" applyFont="1"/>
    <xf numFmtId="2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15" fillId="0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top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1" applyNumberFormat="1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 applyProtection="1">
      <alignment horizontal="center"/>
      <protection locked="0"/>
    </xf>
    <xf numFmtId="2" fontId="15" fillId="0" borderId="1" xfId="0" applyNumberFormat="1" applyFont="1" applyFill="1" applyBorder="1" applyAlignment="1" applyProtection="1">
      <alignment horizontal="center"/>
      <protection locked="0"/>
    </xf>
    <xf numFmtId="2" fontId="14" fillId="0" borderId="1" xfId="1" applyNumberFormat="1" applyFont="1" applyFill="1" applyBorder="1" applyAlignment="1" applyProtection="1">
      <alignment horizontal="center"/>
      <protection locked="0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Protection="1">
      <protection locked="0"/>
    </xf>
    <xf numFmtId="0" fontId="3" fillId="0" borderId="1" xfId="0" applyFont="1" applyFill="1" applyBorder="1" applyProtection="1"/>
    <xf numFmtId="43" fontId="3" fillId="0" borderId="0" xfId="0" applyNumberFormat="1" applyFont="1" applyFill="1" applyProtection="1">
      <protection locked="0"/>
    </xf>
    <xf numFmtId="43" fontId="2" fillId="0" borderId="0" xfId="0" applyNumberFormat="1" applyFont="1" applyFill="1" applyBorder="1" applyAlignment="1" applyProtection="1"/>
    <xf numFmtId="2" fontId="14" fillId="4" borderId="1" xfId="0" applyNumberFormat="1" applyFont="1" applyFill="1" applyBorder="1" applyAlignment="1" applyProtection="1">
      <alignment horizontal="center"/>
      <protection locked="0"/>
    </xf>
    <xf numFmtId="2" fontId="3" fillId="0" borderId="1" xfId="6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2" fontId="15" fillId="4" borderId="1" xfId="1" applyNumberFormat="1" applyFont="1" applyFill="1" applyBorder="1" applyAlignment="1" applyProtection="1">
      <alignment horizontal="center"/>
      <protection locked="0"/>
    </xf>
    <xf numFmtId="43" fontId="3" fillId="4" borderId="5" xfId="1" applyFont="1" applyFill="1" applyBorder="1" applyAlignment="1" applyProtection="1">
      <alignment horizontal="center"/>
      <protection locked="0"/>
    </xf>
    <xf numFmtId="43" fontId="3" fillId="4" borderId="6" xfId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center"/>
    </xf>
    <xf numFmtId="43" fontId="3" fillId="4" borderId="0" xfId="0" applyNumberFormat="1" applyFont="1" applyFill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3" fontId="2" fillId="0" borderId="4" xfId="0" applyNumberFormat="1" applyFont="1" applyFill="1" applyBorder="1" applyAlignment="1" applyProtection="1">
      <alignment horizontal="right"/>
    </xf>
    <xf numFmtId="43" fontId="2" fillId="0" borderId="2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Fill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43" fontId="18" fillId="0" borderId="5" xfId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43" fontId="18" fillId="0" borderId="6" xfId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43" fontId="18" fillId="0" borderId="7" xfId="1" applyFont="1" applyFill="1" applyBorder="1" applyAlignment="1" applyProtection="1">
      <alignment horizontal="center"/>
      <protection locked="0"/>
    </xf>
    <xf numFmtId="43" fontId="18" fillId="0" borderId="1" xfId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18" fillId="0" borderId="1" xfId="0" applyFont="1" applyFill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horizontal="center" vertical="top"/>
      <protection locked="0"/>
    </xf>
    <xf numFmtId="2" fontId="18" fillId="0" borderId="1" xfId="0" applyNumberFormat="1" applyFont="1" applyFill="1" applyBorder="1" applyAlignment="1" applyProtection="1">
      <alignment horizontal="center"/>
      <protection locked="0"/>
    </xf>
    <xf numFmtId="2" fontId="18" fillId="0" borderId="1" xfId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4" applyFont="1" applyFill="1" applyBorder="1" applyAlignment="1" applyProtection="1">
      <alignment horizontal="center" vertical="top"/>
      <protection locked="0"/>
    </xf>
    <xf numFmtId="0" fontId="18" fillId="0" borderId="5" xfId="0" applyFont="1" applyFill="1" applyBorder="1" applyAlignment="1" applyProtection="1">
      <alignment horizontal="left" vertical="top"/>
    </xf>
    <xf numFmtId="0" fontId="18" fillId="0" borderId="7" xfId="0" applyFont="1" applyFill="1" applyBorder="1" applyAlignment="1" applyProtection="1">
      <alignment horizontal="center" vertical="top"/>
      <protection locked="0"/>
    </xf>
    <xf numFmtId="0" fontId="18" fillId="0" borderId="1" xfId="0" applyFont="1" applyFill="1" applyBorder="1"/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1" xfId="4" applyFont="1" applyFill="1" applyBorder="1" applyAlignment="1" applyProtection="1">
      <alignment horizontal="left" vertical="top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Protection="1"/>
    <xf numFmtId="0" fontId="18" fillId="0" borderId="1" xfId="0" applyNumberFormat="1" applyFont="1" applyFill="1" applyBorder="1" applyProtection="1"/>
    <xf numFmtId="0" fontId="18" fillId="0" borderId="19" xfId="0" applyFont="1" applyFill="1" applyBorder="1"/>
    <xf numFmtId="3" fontId="18" fillId="0" borderId="1" xfId="0" applyNumberFormat="1" applyFont="1" applyFill="1" applyBorder="1" applyAlignment="1" applyProtection="1">
      <alignment horizontal="center"/>
      <protection locked="0"/>
    </xf>
    <xf numFmtId="2" fontId="18" fillId="0" borderId="1" xfId="6" applyNumberFormat="1" applyFont="1" applyFill="1" applyBorder="1" applyAlignment="1">
      <alignment horizontal="center" vertical="center"/>
    </xf>
    <xf numFmtId="0" fontId="18" fillId="0" borderId="1" xfId="0" applyFont="1" applyFill="1" applyBorder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43" fontId="18" fillId="0" borderId="0" xfId="1" applyFont="1" applyFill="1" applyAlignment="1" applyProtection="1">
      <alignment horizontal="center"/>
      <protection locked="0"/>
    </xf>
    <xf numFmtId="43" fontId="18" fillId="0" borderId="0" xfId="1" applyNumberFormat="1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43" fontId="18" fillId="0" borderId="0" xfId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43" fontId="18" fillId="0" borderId="11" xfId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3" fontId="17" fillId="0" borderId="5" xfId="1" applyNumberFormat="1" applyFont="1" applyFill="1" applyBorder="1" applyAlignment="1">
      <alignment horizontal="center"/>
    </xf>
    <xf numFmtId="43" fontId="17" fillId="0" borderId="5" xfId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43" fontId="18" fillId="0" borderId="5" xfId="0" applyNumberFormat="1" applyFont="1" applyFill="1" applyBorder="1" applyAlignment="1">
      <alignment horizontal="center"/>
    </xf>
    <xf numFmtId="43" fontId="18" fillId="0" borderId="1" xfId="0" applyNumberFormat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0" fontId="18" fillId="0" borderId="0" xfId="0" applyFont="1" applyFill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/>
    </xf>
    <xf numFmtId="43" fontId="18" fillId="0" borderId="4" xfId="1" applyFont="1" applyFill="1" applyBorder="1" applyAlignment="1">
      <alignment horizontal="center"/>
    </xf>
    <xf numFmtId="0" fontId="18" fillId="0" borderId="4" xfId="0" applyFont="1" applyFill="1" applyBorder="1"/>
    <xf numFmtId="43" fontId="17" fillId="0" borderId="3" xfId="0" applyNumberFormat="1" applyFont="1" applyFill="1" applyBorder="1" applyAlignment="1">
      <alignment horizontal="right"/>
    </xf>
    <xf numFmtId="43" fontId="17" fillId="0" borderId="4" xfId="0" applyNumberFormat="1" applyFont="1" applyFill="1" applyBorder="1" applyAlignment="1" applyProtection="1">
      <alignment horizontal="right"/>
    </xf>
    <xf numFmtId="43" fontId="17" fillId="0" borderId="2" xfId="0" applyNumberFormat="1" applyFont="1" applyFill="1" applyBorder="1" applyAlignment="1" applyProtection="1">
      <alignment horizontal="right"/>
    </xf>
    <xf numFmtId="43" fontId="18" fillId="0" borderId="0" xfId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18" fillId="0" borderId="0" xfId="1" applyFont="1" applyFill="1" applyProtection="1">
      <protection locked="0"/>
    </xf>
    <xf numFmtId="43" fontId="18" fillId="0" borderId="0" xfId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43" fontId="17" fillId="0" borderId="0" xfId="0" applyNumberFormat="1" applyFont="1" applyFill="1" applyBorder="1" applyAlignment="1" applyProtection="1"/>
    <xf numFmtId="0" fontId="18" fillId="0" borderId="1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horizontal="center" vertical="top"/>
      <protection locked="0"/>
    </xf>
    <xf numFmtId="2" fontId="18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Protection="1">
      <protection locked="0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/>
    <xf numFmtId="2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</cellXfs>
  <cellStyles count="7">
    <cellStyle name="Comma" xfId="1" builtinId="3"/>
    <cellStyle name="Normal" xfId="0" builtinId="0"/>
    <cellStyle name="Normal 3" xfId="6"/>
    <cellStyle name="Normal 7" xfId="2"/>
    <cellStyle name="Percent 2" xfId="3"/>
    <cellStyle name="ปกติ 2 3" xfId="5"/>
    <cellStyle name="ปกติ_แผนใช้เงินบำรุง ปีงบฯ 50 (ชุดอนุมัติ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205784</xdr:colOff>
      <xdr:row>150</xdr:row>
      <xdr:rowOff>-1</xdr:rowOff>
    </xdr:from>
    <xdr:ext cx="3892851" cy="1775113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12CE9A77-9E20-46EC-AF41-D25F730311FB}"/>
            </a:ext>
          </a:extLst>
        </xdr:cNvPr>
        <xdr:cNvSpPr txBox="1"/>
      </xdr:nvSpPr>
      <xdr:spPr>
        <a:xfrm>
          <a:off x="1547943" y="38042272"/>
          <a:ext cx="3892851" cy="1775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เจ้าหน้าที่พัสดุ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นักเทคนิคการแพทย์ชำนาญการ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หัวหน้างานเทคนิคการแพทย์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</xdr:txBody>
    </xdr:sp>
    <xdr:clientData/>
  </xdr:oneCellAnchor>
  <xdr:oneCellAnchor>
    <xdr:from>
      <xdr:col>6</xdr:col>
      <xdr:colOff>174642</xdr:colOff>
      <xdr:row>150</xdr:row>
      <xdr:rowOff>1</xdr:rowOff>
    </xdr:from>
    <xdr:ext cx="3724835" cy="1919432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6989CD97-DE7F-4888-A0E1-3AE5175A0224}"/>
            </a:ext>
          </a:extLst>
        </xdr:cNvPr>
        <xdr:cNvSpPr txBox="1"/>
      </xdr:nvSpPr>
      <xdr:spPr>
        <a:xfrm>
          <a:off x="7679187" y="37522728"/>
          <a:ext cx="3724835" cy="1919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หัวหน้าเจ้าหน้าที่พัสดุ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นักเทคนิคการแพทย์ชำนาญการ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หัวหน้างานเทคนิคการแพทย์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</xdr:txBody>
    </xdr:sp>
    <xdr:clientData/>
  </xdr:oneCellAnchor>
  <xdr:oneCellAnchor>
    <xdr:from>
      <xdr:col>12</xdr:col>
      <xdr:colOff>145517</xdr:colOff>
      <xdr:row>150</xdr:row>
      <xdr:rowOff>0</xdr:rowOff>
    </xdr:from>
    <xdr:ext cx="4270619" cy="1775113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B43EEB38-1204-49A2-97F7-D63D06BF60F0}"/>
            </a:ext>
          </a:extLst>
        </xdr:cNvPr>
        <xdr:cNvSpPr txBox="1"/>
      </xdr:nvSpPr>
      <xdr:spPr>
        <a:xfrm>
          <a:off x="12600176" y="37262955"/>
          <a:ext cx="4270619" cy="1775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ผู้เห็นชอบแผน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ผู้อำนวยการโรงพยาบาล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..................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17</xdr:col>
      <xdr:colOff>48690</xdr:colOff>
      <xdr:row>150</xdr:row>
      <xdr:rowOff>0</xdr:rowOff>
    </xdr:from>
    <xdr:ext cx="4410742" cy="1803977"/>
    <xdr:sp macro="" textlink="">
      <xdr:nvSpPr>
        <xdr:cNvPr id="5" name="กล่องข้อความ 4">
          <a:extLst>
            <a:ext uri="{FF2B5EF4-FFF2-40B4-BE49-F238E27FC236}">
              <a16:creationId xmlns="" xmlns:a16="http://schemas.microsoft.com/office/drawing/2014/main" id="{9240FF6E-2A3D-4AD8-82EE-6CFABD4B080F}"/>
            </a:ext>
          </a:extLst>
        </xdr:cNvPr>
        <xdr:cNvSpPr txBox="1"/>
      </xdr:nvSpPr>
      <xdr:spPr>
        <a:xfrm>
          <a:off x="18665735" y="37262955"/>
          <a:ext cx="4410742" cy="18039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         ผู้อนุมัติแผน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นายแพทย์สาธารณสุขจังหวัดอุบลราชธานี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2" workbookViewId="0">
      <selection activeCell="I8" sqref="I8"/>
    </sheetView>
  </sheetViews>
  <sheetFormatPr defaultRowHeight="26.25" x14ac:dyDescent="0.55000000000000004"/>
  <cols>
    <col min="1" max="1" width="5.28515625" style="39" customWidth="1"/>
    <col min="2" max="4" width="9.140625" style="39"/>
    <col min="5" max="5" width="35.42578125" style="39" customWidth="1"/>
    <col min="6" max="9" width="9.140625" style="39"/>
    <col min="10" max="10" width="12.42578125" style="39" bestFit="1" customWidth="1"/>
    <col min="11" max="11" width="9.140625" style="39"/>
    <col min="12" max="12" width="11.5703125" style="39" bestFit="1" customWidth="1"/>
    <col min="13" max="13" width="9.140625" style="39"/>
    <col min="14" max="14" width="12.42578125" style="39" bestFit="1" customWidth="1"/>
    <col min="15" max="16384" width="9.140625" style="39"/>
  </cols>
  <sheetData>
    <row r="1" spans="1:12" x14ac:dyDescent="0.55000000000000004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55000000000000004">
      <c r="A2" s="41">
        <v>1</v>
      </c>
      <c r="B2" s="39" t="s">
        <v>154</v>
      </c>
    </row>
    <row r="3" spans="1:12" x14ac:dyDescent="0.55000000000000004">
      <c r="A3" s="41">
        <v>2</v>
      </c>
      <c r="B3" s="39" t="s">
        <v>149</v>
      </c>
    </row>
    <row r="4" spans="1:12" x14ac:dyDescent="0.55000000000000004">
      <c r="A4" s="41">
        <v>3</v>
      </c>
      <c r="B4" s="39" t="s">
        <v>291</v>
      </c>
    </row>
    <row r="5" spans="1:12" x14ac:dyDescent="0.55000000000000004">
      <c r="A5" s="41">
        <v>3</v>
      </c>
      <c r="B5" s="39" t="s">
        <v>150</v>
      </c>
    </row>
    <row r="6" spans="1:12" x14ac:dyDescent="0.55000000000000004">
      <c r="A6" s="40" t="s">
        <v>148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55000000000000004">
      <c r="A7" s="41">
        <v>4</v>
      </c>
      <c r="B7" s="39" t="s">
        <v>151</v>
      </c>
    </row>
    <row r="8" spans="1:12" x14ac:dyDescent="0.55000000000000004">
      <c r="A8" s="41">
        <v>5</v>
      </c>
      <c r="B8" s="39" t="s">
        <v>152</v>
      </c>
    </row>
    <row r="9" spans="1:12" x14ac:dyDescent="0.55000000000000004">
      <c r="A9" s="41">
        <v>6</v>
      </c>
      <c r="B9" s="39" t="s">
        <v>155</v>
      </c>
    </row>
    <row r="10" spans="1:12" x14ac:dyDescent="0.55000000000000004">
      <c r="A10" s="41"/>
      <c r="B10" s="39" t="s">
        <v>156</v>
      </c>
    </row>
    <row r="11" spans="1:12" x14ac:dyDescent="0.55000000000000004">
      <c r="A11" s="41"/>
      <c r="B11" s="41">
        <v>6.1</v>
      </c>
      <c r="C11" s="39" t="s">
        <v>158</v>
      </c>
    </row>
    <row r="12" spans="1:12" x14ac:dyDescent="0.55000000000000004">
      <c r="A12" s="41"/>
      <c r="B12" s="41">
        <v>6.2</v>
      </c>
      <c r="C12" s="39" t="s">
        <v>157</v>
      </c>
    </row>
    <row r="13" spans="1:12" x14ac:dyDescent="0.55000000000000004">
      <c r="A13" s="41"/>
      <c r="C13" s="39" t="s">
        <v>159</v>
      </c>
    </row>
    <row r="14" spans="1:12" x14ac:dyDescent="0.55000000000000004">
      <c r="A14" s="41"/>
    </row>
    <row r="15" spans="1:12" x14ac:dyDescent="0.55000000000000004">
      <c r="A15" s="41"/>
      <c r="C15" s="26" t="s">
        <v>15</v>
      </c>
      <c r="D15" s="26" t="s">
        <v>120</v>
      </c>
      <c r="E15" s="26"/>
      <c r="F15" s="26" t="s">
        <v>124</v>
      </c>
      <c r="G15" s="26" t="s">
        <v>16</v>
      </c>
      <c r="H15" s="26" t="s">
        <v>31</v>
      </c>
    </row>
    <row r="16" spans="1:12" x14ac:dyDescent="0.55000000000000004">
      <c r="A16" s="41"/>
      <c r="C16" s="28" t="s">
        <v>26</v>
      </c>
      <c r="D16" s="28" t="s">
        <v>121</v>
      </c>
      <c r="E16" s="28" t="s">
        <v>123</v>
      </c>
      <c r="F16" s="28" t="s">
        <v>125</v>
      </c>
      <c r="G16" s="28" t="s">
        <v>27</v>
      </c>
      <c r="H16" s="28" t="s">
        <v>27</v>
      </c>
    </row>
    <row r="17" spans="1:14" x14ac:dyDescent="0.55000000000000004">
      <c r="A17" s="41"/>
      <c r="C17" s="15"/>
      <c r="D17" s="15"/>
      <c r="E17" s="35" t="s">
        <v>88</v>
      </c>
      <c r="F17" s="15"/>
      <c r="G17" s="15"/>
      <c r="H17" s="15"/>
    </row>
    <row r="18" spans="1:14" x14ac:dyDescent="0.55000000000000004">
      <c r="C18" s="13">
        <v>152</v>
      </c>
      <c r="D18" s="13" t="s">
        <v>129</v>
      </c>
      <c r="E18" s="34" t="s">
        <v>89</v>
      </c>
      <c r="F18" s="13" t="s">
        <v>49</v>
      </c>
      <c r="G18" s="13"/>
      <c r="H18" s="13" t="s">
        <v>49</v>
      </c>
    </row>
    <row r="19" spans="1:14" x14ac:dyDescent="0.55000000000000004">
      <c r="C19" s="13">
        <v>153</v>
      </c>
      <c r="D19" s="13" t="s">
        <v>130</v>
      </c>
      <c r="E19" s="34" t="s">
        <v>90</v>
      </c>
      <c r="F19" s="13" t="s">
        <v>49</v>
      </c>
      <c r="G19" s="42">
        <v>100</v>
      </c>
      <c r="H19" s="42" t="s">
        <v>42</v>
      </c>
    </row>
    <row r="20" spans="1:14" x14ac:dyDescent="0.55000000000000004">
      <c r="C20" s="13">
        <v>154</v>
      </c>
      <c r="D20" s="13" t="s">
        <v>131</v>
      </c>
      <c r="E20" s="34" t="s">
        <v>91</v>
      </c>
      <c r="F20" s="13" t="s">
        <v>49</v>
      </c>
      <c r="G20" s="13"/>
      <c r="H20" s="13" t="s">
        <v>49</v>
      </c>
    </row>
    <row r="21" spans="1:14" x14ac:dyDescent="0.55000000000000004">
      <c r="C21" s="13">
        <v>155</v>
      </c>
      <c r="D21" s="13" t="s">
        <v>132</v>
      </c>
      <c r="E21" s="34" t="s">
        <v>92</v>
      </c>
      <c r="F21" s="13" t="s">
        <v>49</v>
      </c>
      <c r="G21" s="13"/>
      <c r="H21" s="13" t="s">
        <v>49</v>
      </c>
    </row>
    <row r="22" spans="1:14" x14ac:dyDescent="0.55000000000000004">
      <c r="C22" s="13">
        <v>156</v>
      </c>
      <c r="D22" s="13" t="s">
        <v>133</v>
      </c>
      <c r="E22" s="34" t="s">
        <v>93</v>
      </c>
      <c r="F22" s="13" t="s">
        <v>49</v>
      </c>
      <c r="G22" s="13"/>
      <c r="H22" s="13" t="s">
        <v>49</v>
      </c>
    </row>
    <row r="24" spans="1:14" x14ac:dyDescent="0.55000000000000004">
      <c r="B24" s="39" t="s">
        <v>287</v>
      </c>
    </row>
    <row r="25" spans="1:14" x14ac:dyDescent="0.55000000000000004">
      <c r="I25" s="144" t="s">
        <v>22</v>
      </c>
      <c r="J25" s="145"/>
      <c r="K25" s="144" t="s">
        <v>23</v>
      </c>
      <c r="L25" s="145"/>
      <c r="M25" s="144" t="s">
        <v>24</v>
      </c>
      <c r="N25" s="145"/>
    </row>
    <row r="26" spans="1:14" x14ac:dyDescent="0.55000000000000004">
      <c r="C26" s="26" t="s">
        <v>15</v>
      </c>
      <c r="D26" s="26" t="s">
        <v>120</v>
      </c>
      <c r="E26" s="26"/>
      <c r="F26" s="26" t="s">
        <v>124</v>
      </c>
      <c r="G26" s="26" t="s">
        <v>16</v>
      </c>
      <c r="H26" s="26" t="s">
        <v>31</v>
      </c>
      <c r="I26" s="30" t="s">
        <v>144</v>
      </c>
      <c r="J26" s="30"/>
      <c r="K26" s="30" t="s">
        <v>146</v>
      </c>
      <c r="L26" s="30"/>
      <c r="M26" s="30" t="s">
        <v>145</v>
      </c>
      <c r="N26" s="30"/>
    </row>
    <row r="27" spans="1:14" x14ac:dyDescent="0.55000000000000004">
      <c r="C27" s="28" t="s">
        <v>26</v>
      </c>
      <c r="D27" s="28" t="s">
        <v>121</v>
      </c>
      <c r="E27" s="28" t="s">
        <v>123</v>
      </c>
      <c r="F27" s="28" t="s">
        <v>125</v>
      </c>
      <c r="G27" s="28" t="s">
        <v>27</v>
      </c>
      <c r="H27" s="28" t="s">
        <v>27</v>
      </c>
      <c r="I27" s="2" t="s">
        <v>12</v>
      </c>
      <c r="J27" s="8" t="s">
        <v>128</v>
      </c>
      <c r="K27" s="2" t="s">
        <v>12</v>
      </c>
      <c r="L27" s="8" t="s">
        <v>128</v>
      </c>
      <c r="M27" s="2" t="s">
        <v>12</v>
      </c>
      <c r="N27" s="8" t="s">
        <v>128</v>
      </c>
    </row>
    <row r="28" spans="1:14" x14ac:dyDescent="0.55000000000000004">
      <c r="C28" s="15"/>
      <c r="D28" s="15"/>
      <c r="E28" s="35" t="s">
        <v>88</v>
      </c>
      <c r="F28" s="15"/>
      <c r="G28" s="15"/>
      <c r="H28" s="15"/>
      <c r="I28" s="33"/>
      <c r="J28" s="33"/>
      <c r="K28" s="33"/>
      <c r="L28" s="33"/>
      <c r="M28" s="33"/>
      <c r="N28" s="33"/>
    </row>
    <row r="29" spans="1:14" x14ac:dyDescent="0.55000000000000004">
      <c r="C29" s="13"/>
      <c r="D29" s="13"/>
      <c r="E29" s="34" t="s">
        <v>288</v>
      </c>
      <c r="F29" s="13" t="s">
        <v>42</v>
      </c>
      <c r="G29" s="13">
        <v>1</v>
      </c>
      <c r="H29" s="13" t="s">
        <v>42</v>
      </c>
      <c r="I29" s="2">
        <v>500</v>
      </c>
      <c r="J29" s="8">
        <f>I29*80</f>
        <v>40000</v>
      </c>
      <c r="K29" s="2">
        <v>400</v>
      </c>
      <c r="L29" s="8">
        <f>K29*80</f>
        <v>32000</v>
      </c>
      <c r="M29" s="2">
        <v>200</v>
      </c>
      <c r="N29" s="8">
        <f>M29*80</f>
        <v>16000</v>
      </c>
    </row>
    <row r="30" spans="1:14" x14ac:dyDescent="0.55000000000000004">
      <c r="C30" s="13"/>
      <c r="D30" s="13"/>
      <c r="E30" s="34" t="s">
        <v>289</v>
      </c>
      <c r="F30" s="13" t="s">
        <v>42</v>
      </c>
      <c r="G30" s="47">
        <v>1</v>
      </c>
      <c r="H30" s="47" t="s">
        <v>42</v>
      </c>
      <c r="I30" s="2">
        <v>3000</v>
      </c>
      <c r="J30" s="8">
        <f>I30*32</f>
        <v>96000</v>
      </c>
      <c r="K30" s="2">
        <v>3000</v>
      </c>
      <c r="L30" s="8">
        <f>K30*32</f>
        <v>96000</v>
      </c>
      <c r="M30" s="2">
        <v>5000</v>
      </c>
      <c r="N30" s="8">
        <f>M30*32</f>
        <v>160000</v>
      </c>
    </row>
    <row r="31" spans="1:14" x14ac:dyDescent="0.55000000000000004">
      <c r="C31" s="13"/>
      <c r="D31" s="13"/>
      <c r="E31" s="34" t="s">
        <v>290</v>
      </c>
      <c r="F31" s="13" t="s">
        <v>42</v>
      </c>
      <c r="G31" s="13">
        <v>1</v>
      </c>
      <c r="H31" s="13" t="s">
        <v>42</v>
      </c>
      <c r="I31" s="2">
        <v>4000</v>
      </c>
      <c r="J31" s="8">
        <f>I31*7</f>
        <v>28000</v>
      </c>
      <c r="K31" s="2">
        <v>5000</v>
      </c>
      <c r="L31" s="8">
        <f>K31*7</f>
        <v>35000</v>
      </c>
      <c r="M31" s="2">
        <v>3000</v>
      </c>
      <c r="N31" s="8">
        <f>M31*7</f>
        <v>21000</v>
      </c>
    </row>
    <row r="32" spans="1:14" x14ac:dyDescent="0.55000000000000004">
      <c r="C32" s="13"/>
      <c r="D32" s="13"/>
      <c r="E32" s="34" t="s">
        <v>2</v>
      </c>
      <c r="F32" s="13" t="s">
        <v>42</v>
      </c>
      <c r="G32" s="13">
        <v>1</v>
      </c>
      <c r="H32" s="13" t="s">
        <v>42</v>
      </c>
      <c r="I32" s="2">
        <v>3000</v>
      </c>
      <c r="J32" s="8">
        <f>I32*6</f>
        <v>18000</v>
      </c>
      <c r="K32" s="2">
        <v>4000</v>
      </c>
      <c r="L32" s="8">
        <f>K32*6</f>
        <v>24000</v>
      </c>
      <c r="M32" s="2">
        <v>4000</v>
      </c>
      <c r="N32" s="8">
        <f>M32*6</f>
        <v>24000</v>
      </c>
    </row>
    <row r="33" spans="3:14" x14ac:dyDescent="0.55000000000000004">
      <c r="C33" s="13"/>
      <c r="D33" s="13"/>
      <c r="E33" s="34" t="s">
        <v>39</v>
      </c>
      <c r="F33" s="13" t="s">
        <v>42</v>
      </c>
      <c r="G33" s="13">
        <v>1</v>
      </c>
      <c r="H33" s="13" t="s">
        <v>42</v>
      </c>
      <c r="I33" s="2">
        <v>5000</v>
      </c>
      <c r="J33" s="8">
        <f>I33*9</f>
        <v>45000</v>
      </c>
      <c r="K33" s="2">
        <v>6000</v>
      </c>
      <c r="L33" s="8">
        <f>K33*9</f>
        <v>54000</v>
      </c>
      <c r="M33" s="2">
        <v>10000</v>
      </c>
      <c r="N33" s="8">
        <f>M33*9</f>
        <v>90000</v>
      </c>
    </row>
  </sheetData>
  <mergeCells count="3">
    <mergeCell ref="I25:J25"/>
    <mergeCell ref="K25:L25"/>
    <mergeCell ref="M25:N2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3"/>
  <sheetViews>
    <sheetView topLeftCell="D1" zoomScale="78" zoomScaleNormal="78" zoomScalePageLayoutView="86" workbookViewId="0">
      <selection activeCell="D1" sqref="A1:XFD1048576"/>
    </sheetView>
  </sheetViews>
  <sheetFormatPr defaultColWidth="9.140625" defaultRowHeight="24" x14ac:dyDescent="0.55000000000000004"/>
  <cols>
    <col min="1" max="1" width="12" style="5" customWidth="1"/>
    <col min="2" max="2" width="7" style="51" customWidth="1"/>
    <col min="3" max="3" width="10.42578125" style="51" customWidth="1"/>
    <col min="4" max="4" width="39.42578125" style="5" customWidth="1"/>
    <col min="5" max="5" width="8.28515625" style="51" customWidth="1"/>
    <col min="6" max="6" width="9.140625" style="51" customWidth="1"/>
    <col min="7" max="7" width="8.85546875" style="51" customWidth="1"/>
    <col min="8" max="8" width="10.28515625" style="53" customWidth="1"/>
    <col min="9" max="9" width="11.42578125" style="53" customWidth="1"/>
    <col min="10" max="10" width="10.5703125" style="53" customWidth="1"/>
    <col min="11" max="11" width="11.7109375" style="51" customWidth="1"/>
    <col min="12" max="12" width="11.42578125" style="5" customWidth="1"/>
    <col min="13" max="13" width="11.42578125" style="141" customWidth="1"/>
    <col min="14" max="14" width="10.28515625" style="37" customWidth="1"/>
    <col min="15" max="15" width="15.28515625" style="38" customWidth="1"/>
    <col min="16" max="16" width="9" style="51" customWidth="1"/>
    <col min="17" max="17" width="15" style="36" customWidth="1"/>
    <col min="18" max="18" width="9.7109375" style="50" customWidth="1"/>
    <col min="19" max="19" width="15.7109375" style="7" customWidth="1"/>
    <col min="20" max="20" width="9.42578125" style="50" customWidth="1"/>
    <col min="21" max="21" width="16" style="7" customWidth="1"/>
    <col min="22" max="22" width="9.140625" style="50" customWidth="1"/>
    <col min="23" max="23" width="15.42578125" style="7" customWidth="1"/>
    <col min="24" max="24" width="23.28515625" style="5" customWidth="1"/>
    <col min="25" max="16384" width="9.140625" style="5"/>
  </cols>
  <sheetData>
    <row r="1" spans="1:23" s="25" customFormat="1" ht="21.75" customHeight="1" x14ac:dyDescent="0.55000000000000004">
      <c r="A1" s="149" t="s">
        <v>371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ht="21.75" customHeight="1" x14ac:dyDescent="0.55000000000000004">
      <c r="A2" s="150" t="s">
        <v>320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21.75" customHeight="1" x14ac:dyDescent="0.55000000000000004">
      <c r="A3" s="26" t="s">
        <v>122</v>
      </c>
      <c r="B3" s="26" t="s">
        <v>15</v>
      </c>
      <c r="C3" s="26" t="s">
        <v>120</v>
      </c>
      <c r="D3" s="26"/>
      <c r="E3" s="26" t="s">
        <v>124</v>
      </c>
      <c r="F3" s="26" t="s">
        <v>16</v>
      </c>
      <c r="G3" s="26" t="s">
        <v>31</v>
      </c>
      <c r="H3" s="154" t="s">
        <v>18</v>
      </c>
      <c r="I3" s="155"/>
      <c r="J3" s="156"/>
      <c r="K3" s="26" t="s">
        <v>19</v>
      </c>
      <c r="L3" s="26" t="s">
        <v>20</v>
      </c>
      <c r="M3" s="138" t="s">
        <v>21</v>
      </c>
      <c r="N3" s="27" t="s">
        <v>17</v>
      </c>
      <c r="O3" s="27" t="s">
        <v>33</v>
      </c>
      <c r="P3" s="144" t="s">
        <v>22</v>
      </c>
      <c r="Q3" s="145"/>
      <c r="R3" s="144" t="s">
        <v>23</v>
      </c>
      <c r="S3" s="145"/>
      <c r="T3" s="144" t="s">
        <v>24</v>
      </c>
      <c r="U3" s="145"/>
      <c r="V3" s="144" t="s">
        <v>25</v>
      </c>
      <c r="W3" s="145"/>
    </row>
    <row r="4" spans="1:23" ht="21.75" customHeight="1" x14ac:dyDescent="0.55000000000000004">
      <c r="A4" s="28"/>
      <c r="B4" s="28" t="s">
        <v>26</v>
      </c>
      <c r="C4" s="28" t="s">
        <v>121</v>
      </c>
      <c r="D4" s="28" t="s">
        <v>123</v>
      </c>
      <c r="E4" s="28" t="s">
        <v>125</v>
      </c>
      <c r="F4" s="28" t="s">
        <v>27</v>
      </c>
      <c r="G4" s="28" t="s">
        <v>27</v>
      </c>
      <c r="H4" s="151" t="s">
        <v>29</v>
      </c>
      <c r="I4" s="152"/>
      <c r="J4" s="153"/>
      <c r="K4" s="28" t="s">
        <v>143</v>
      </c>
      <c r="L4" s="28" t="s">
        <v>30</v>
      </c>
      <c r="M4" s="139" t="s">
        <v>126</v>
      </c>
      <c r="N4" s="29" t="s">
        <v>28</v>
      </c>
      <c r="O4" s="29" t="s">
        <v>127</v>
      </c>
      <c r="P4" s="30" t="s">
        <v>316</v>
      </c>
      <c r="Q4" s="30"/>
      <c r="R4" s="30" t="s">
        <v>317</v>
      </c>
      <c r="S4" s="30"/>
      <c r="T4" s="30" t="s">
        <v>318</v>
      </c>
      <c r="U4" s="30"/>
      <c r="V4" s="30" t="s">
        <v>319</v>
      </c>
      <c r="W4" s="30"/>
    </row>
    <row r="5" spans="1:23" x14ac:dyDescent="0.55000000000000004">
      <c r="A5" s="31"/>
      <c r="B5" s="31"/>
      <c r="C5" s="31"/>
      <c r="D5" s="31"/>
      <c r="E5" s="31"/>
      <c r="F5" s="31"/>
      <c r="G5" s="31"/>
      <c r="H5" s="43">
        <v>2561</v>
      </c>
      <c r="I5" s="31">
        <v>2562</v>
      </c>
      <c r="J5" s="31">
        <v>2563</v>
      </c>
      <c r="K5" s="31">
        <f>J5+1</f>
        <v>2564</v>
      </c>
      <c r="L5" s="31" t="s">
        <v>32</v>
      </c>
      <c r="M5" s="140">
        <f>J5+1</f>
        <v>2564</v>
      </c>
      <c r="N5" s="32" t="s">
        <v>31</v>
      </c>
      <c r="O5" s="32"/>
      <c r="P5" s="2" t="s">
        <v>12</v>
      </c>
      <c r="Q5" s="8" t="s">
        <v>128</v>
      </c>
      <c r="R5" s="2" t="s">
        <v>12</v>
      </c>
      <c r="S5" s="8" t="s">
        <v>128</v>
      </c>
      <c r="T5" s="2" t="s">
        <v>12</v>
      </c>
      <c r="U5" s="8" t="s">
        <v>128</v>
      </c>
      <c r="V5" s="2" t="s">
        <v>12</v>
      </c>
      <c r="W5" s="8" t="s">
        <v>128</v>
      </c>
    </row>
    <row r="6" spans="1:23" x14ac:dyDescent="0.55000000000000004">
      <c r="A6" s="15"/>
      <c r="B6" s="15"/>
      <c r="C6" s="54"/>
      <c r="D6" s="55" t="s">
        <v>292</v>
      </c>
      <c r="E6" s="54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x14ac:dyDescent="0.55000000000000004">
      <c r="A7" s="43"/>
      <c r="B7" s="13">
        <f t="shared" ref="B7:B71" si="0">IF(B6&gt;0,B6+1,B5+1)</f>
        <v>1</v>
      </c>
      <c r="C7" s="56" t="s">
        <v>160</v>
      </c>
      <c r="D7" s="44" t="s">
        <v>62</v>
      </c>
      <c r="E7" s="9" t="s">
        <v>35</v>
      </c>
      <c r="F7" s="9">
        <v>100</v>
      </c>
      <c r="G7" s="9" t="s">
        <v>48</v>
      </c>
      <c r="H7" s="117">
        <v>25</v>
      </c>
      <c r="I7" s="113">
        <v>64</v>
      </c>
      <c r="J7" s="113">
        <v>60</v>
      </c>
      <c r="K7" s="113">
        <v>60</v>
      </c>
      <c r="L7" s="117">
        <v>10</v>
      </c>
      <c r="M7" s="123">
        <v>45</v>
      </c>
      <c r="N7" s="119">
        <v>400</v>
      </c>
      <c r="O7" s="113">
        <f t="shared" ref="O7" si="1">M7*N7</f>
        <v>18000</v>
      </c>
      <c r="P7" s="118">
        <v>10</v>
      </c>
      <c r="Q7" s="113">
        <f t="shared" ref="Q7" si="2">N7*P7</f>
        <v>4000</v>
      </c>
      <c r="R7" s="118">
        <v>10</v>
      </c>
      <c r="S7" s="113">
        <f t="shared" ref="S7" si="3">$N7*R7</f>
        <v>4000</v>
      </c>
      <c r="T7" s="118">
        <v>10</v>
      </c>
      <c r="U7" s="113">
        <f t="shared" ref="U7" si="4">$N7*T7</f>
        <v>4000</v>
      </c>
      <c r="V7" s="118">
        <v>5</v>
      </c>
      <c r="W7" s="113">
        <f>V7*N7</f>
        <v>2000</v>
      </c>
    </row>
    <row r="8" spans="1:23" x14ac:dyDescent="0.55000000000000004">
      <c r="A8" s="43"/>
      <c r="B8" s="13">
        <f t="shared" si="0"/>
        <v>2</v>
      </c>
      <c r="C8" s="56" t="s">
        <v>161</v>
      </c>
      <c r="D8" s="44" t="s">
        <v>63</v>
      </c>
      <c r="E8" s="9" t="s">
        <v>35</v>
      </c>
      <c r="F8" s="9">
        <v>100</v>
      </c>
      <c r="G8" s="9" t="s">
        <v>48</v>
      </c>
      <c r="H8" s="117">
        <v>170</v>
      </c>
      <c r="I8" s="113">
        <v>197</v>
      </c>
      <c r="J8" s="113">
        <v>200</v>
      </c>
      <c r="K8" s="113">
        <v>200</v>
      </c>
      <c r="L8" s="117">
        <v>19</v>
      </c>
      <c r="M8" s="123">
        <v>180</v>
      </c>
      <c r="N8" s="113">
        <v>280</v>
      </c>
      <c r="O8" s="113">
        <f t="shared" ref="O8:O32" si="5">M8*N8</f>
        <v>50400</v>
      </c>
      <c r="P8" s="118">
        <v>100</v>
      </c>
      <c r="Q8" s="113">
        <f t="shared" ref="Q8:Q32" si="6">N8*P8</f>
        <v>28000</v>
      </c>
      <c r="R8" s="118">
        <v>40</v>
      </c>
      <c r="S8" s="113">
        <f t="shared" ref="S8:S32" si="7">$N8*R8</f>
        <v>11200</v>
      </c>
      <c r="T8" s="118">
        <v>40</v>
      </c>
      <c r="U8" s="113">
        <f t="shared" ref="S8:U32" si="8">$N8*T8</f>
        <v>11200</v>
      </c>
      <c r="V8" s="118">
        <v>0</v>
      </c>
      <c r="W8" s="113">
        <f t="shared" ref="W8:W73" si="9">V8*N8</f>
        <v>0</v>
      </c>
    </row>
    <row r="9" spans="1:23" x14ac:dyDescent="0.55000000000000004">
      <c r="A9" s="43"/>
      <c r="B9" s="13">
        <f t="shared" si="0"/>
        <v>3</v>
      </c>
      <c r="C9" s="56" t="s">
        <v>162</v>
      </c>
      <c r="D9" s="44" t="s">
        <v>64</v>
      </c>
      <c r="E9" s="9" t="s">
        <v>35</v>
      </c>
      <c r="F9" s="9">
        <v>100</v>
      </c>
      <c r="G9" s="9" t="s">
        <v>48</v>
      </c>
      <c r="H9" s="117">
        <v>6</v>
      </c>
      <c r="I9" s="113">
        <v>0</v>
      </c>
      <c r="J9" s="113">
        <v>0</v>
      </c>
      <c r="K9" s="113">
        <v>5</v>
      </c>
      <c r="L9" s="117">
        <v>0</v>
      </c>
      <c r="M9" s="123">
        <f t="shared" ref="M9:M68" si="10">K9-L9</f>
        <v>5</v>
      </c>
      <c r="N9" s="113">
        <v>481</v>
      </c>
      <c r="O9" s="113">
        <f t="shared" si="5"/>
        <v>2405</v>
      </c>
      <c r="P9" s="118">
        <v>5</v>
      </c>
      <c r="Q9" s="113">
        <f>P9*N9</f>
        <v>2405</v>
      </c>
      <c r="R9" s="118">
        <v>0</v>
      </c>
      <c r="S9" s="113">
        <f t="shared" si="7"/>
        <v>0</v>
      </c>
      <c r="T9" s="118">
        <v>0</v>
      </c>
      <c r="U9" s="113">
        <f t="shared" si="8"/>
        <v>0</v>
      </c>
      <c r="V9" s="118">
        <v>0</v>
      </c>
      <c r="W9" s="113">
        <f t="shared" si="9"/>
        <v>0</v>
      </c>
    </row>
    <row r="10" spans="1:23" x14ac:dyDescent="0.55000000000000004">
      <c r="A10" s="43"/>
      <c r="B10" s="13">
        <f t="shared" si="0"/>
        <v>4</v>
      </c>
      <c r="C10" s="56"/>
      <c r="D10" s="44" t="s">
        <v>366</v>
      </c>
      <c r="E10" s="9" t="s">
        <v>35</v>
      </c>
      <c r="F10" s="9">
        <v>100</v>
      </c>
      <c r="G10" s="9" t="s">
        <v>48</v>
      </c>
      <c r="H10" s="117">
        <v>20</v>
      </c>
      <c r="I10" s="113">
        <v>20</v>
      </c>
      <c r="J10" s="113">
        <v>30</v>
      </c>
      <c r="K10" s="113">
        <v>30</v>
      </c>
      <c r="L10" s="117">
        <v>0</v>
      </c>
      <c r="M10" s="123">
        <v>30</v>
      </c>
      <c r="N10" s="119">
        <v>400</v>
      </c>
      <c r="O10" s="113">
        <f t="shared" si="5"/>
        <v>12000</v>
      </c>
      <c r="P10" s="118">
        <v>10</v>
      </c>
      <c r="Q10" s="113">
        <f>P10*N10</f>
        <v>4000</v>
      </c>
      <c r="R10" s="118">
        <v>10</v>
      </c>
      <c r="S10" s="113">
        <f t="shared" si="7"/>
        <v>4000</v>
      </c>
      <c r="T10" s="118">
        <v>10</v>
      </c>
      <c r="U10" s="113">
        <f t="shared" si="8"/>
        <v>4000</v>
      </c>
      <c r="V10" s="118">
        <v>0</v>
      </c>
      <c r="W10" s="113">
        <f t="shared" si="9"/>
        <v>0</v>
      </c>
    </row>
    <row r="11" spans="1:23" x14ac:dyDescent="0.55000000000000004">
      <c r="A11" s="43"/>
      <c r="B11" s="13">
        <f t="shared" si="0"/>
        <v>5</v>
      </c>
      <c r="C11" s="56" t="s">
        <v>163</v>
      </c>
      <c r="D11" s="44" t="s">
        <v>65</v>
      </c>
      <c r="E11" s="9" t="s">
        <v>35</v>
      </c>
      <c r="F11" s="9">
        <v>100</v>
      </c>
      <c r="G11" s="9" t="s">
        <v>48</v>
      </c>
      <c r="H11" s="117">
        <v>160</v>
      </c>
      <c r="I11" s="113">
        <v>230</v>
      </c>
      <c r="J11" s="113">
        <v>200</v>
      </c>
      <c r="K11" s="113">
        <v>190</v>
      </c>
      <c r="L11" s="117">
        <v>36</v>
      </c>
      <c r="M11" s="123">
        <v>150</v>
      </c>
      <c r="N11" s="119">
        <v>250</v>
      </c>
      <c r="O11" s="113">
        <f t="shared" si="5"/>
        <v>37500</v>
      </c>
      <c r="P11" s="118">
        <v>100</v>
      </c>
      <c r="Q11" s="113">
        <f t="shared" si="6"/>
        <v>25000</v>
      </c>
      <c r="R11" s="118">
        <v>0</v>
      </c>
      <c r="S11" s="113">
        <f t="shared" si="8"/>
        <v>0</v>
      </c>
      <c r="T11" s="118">
        <v>50</v>
      </c>
      <c r="U11" s="113">
        <f t="shared" si="8"/>
        <v>12500</v>
      </c>
      <c r="V11" s="118">
        <v>0</v>
      </c>
      <c r="W11" s="113">
        <f t="shared" si="9"/>
        <v>0</v>
      </c>
    </row>
    <row r="12" spans="1:23" x14ac:dyDescent="0.55000000000000004">
      <c r="A12" s="43"/>
      <c r="B12" s="13">
        <f t="shared" si="0"/>
        <v>6</v>
      </c>
      <c r="C12" s="56" t="s">
        <v>164</v>
      </c>
      <c r="D12" s="44" t="s">
        <v>334</v>
      </c>
      <c r="E12" s="9" t="s">
        <v>35</v>
      </c>
      <c r="F12" s="9">
        <v>100</v>
      </c>
      <c r="G12" s="9" t="s">
        <v>48</v>
      </c>
      <c r="H12" s="117">
        <v>110</v>
      </c>
      <c r="I12" s="113">
        <v>100</v>
      </c>
      <c r="J12" s="113">
        <v>100</v>
      </c>
      <c r="K12" s="113">
        <v>100</v>
      </c>
      <c r="L12" s="117">
        <v>20</v>
      </c>
      <c r="M12" s="123">
        <v>100</v>
      </c>
      <c r="N12" s="119">
        <v>300</v>
      </c>
      <c r="O12" s="113">
        <f t="shared" si="5"/>
        <v>30000</v>
      </c>
      <c r="P12" s="118">
        <v>50</v>
      </c>
      <c r="Q12" s="113">
        <f t="shared" si="6"/>
        <v>15000</v>
      </c>
      <c r="R12" s="118">
        <v>0</v>
      </c>
      <c r="S12" s="113">
        <f t="shared" si="7"/>
        <v>0</v>
      </c>
      <c r="T12" s="118">
        <v>50</v>
      </c>
      <c r="U12" s="113">
        <f t="shared" si="8"/>
        <v>15000</v>
      </c>
      <c r="V12" s="118">
        <v>0</v>
      </c>
      <c r="W12" s="113">
        <f t="shared" si="9"/>
        <v>0</v>
      </c>
    </row>
    <row r="13" spans="1:23" x14ac:dyDescent="0.55000000000000004">
      <c r="A13" s="43"/>
      <c r="B13" s="13">
        <f t="shared" si="0"/>
        <v>7</v>
      </c>
      <c r="C13" s="56" t="s">
        <v>165</v>
      </c>
      <c r="D13" s="44" t="s">
        <v>66</v>
      </c>
      <c r="E13" s="9" t="s">
        <v>35</v>
      </c>
      <c r="F13" s="9">
        <v>100</v>
      </c>
      <c r="G13" s="9" t="s">
        <v>48</v>
      </c>
      <c r="H13" s="117">
        <v>80</v>
      </c>
      <c r="I13" s="113">
        <v>80</v>
      </c>
      <c r="J13" s="113">
        <v>80</v>
      </c>
      <c r="K13" s="113">
        <v>80</v>
      </c>
      <c r="L13" s="117">
        <v>15</v>
      </c>
      <c r="M13" s="123">
        <v>60</v>
      </c>
      <c r="N13" s="113">
        <v>280</v>
      </c>
      <c r="O13" s="113">
        <f t="shared" si="5"/>
        <v>16800</v>
      </c>
      <c r="P13" s="118">
        <v>0</v>
      </c>
      <c r="Q13" s="113">
        <f t="shared" si="6"/>
        <v>0</v>
      </c>
      <c r="R13" s="118">
        <v>20</v>
      </c>
      <c r="S13" s="113">
        <f t="shared" si="7"/>
        <v>5600</v>
      </c>
      <c r="T13" s="118">
        <v>20</v>
      </c>
      <c r="U13" s="113">
        <f t="shared" si="8"/>
        <v>5600</v>
      </c>
      <c r="V13" s="118">
        <v>20</v>
      </c>
      <c r="W13" s="113">
        <f t="shared" si="9"/>
        <v>5600</v>
      </c>
    </row>
    <row r="14" spans="1:23" x14ac:dyDescent="0.55000000000000004">
      <c r="A14" s="43"/>
      <c r="B14" s="13">
        <f t="shared" si="0"/>
        <v>8</v>
      </c>
      <c r="C14" s="56" t="s">
        <v>166</v>
      </c>
      <c r="D14" s="44" t="s">
        <v>67</v>
      </c>
      <c r="E14" s="9" t="s">
        <v>35</v>
      </c>
      <c r="F14" s="9">
        <v>2000</v>
      </c>
      <c r="G14" s="9" t="s">
        <v>48</v>
      </c>
      <c r="H14" s="117">
        <v>4</v>
      </c>
      <c r="I14" s="113">
        <v>4</v>
      </c>
      <c r="J14" s="113">
        <v>4</v>
      </c>
      <c r="K14" s="113">
        <v>4</v>
      </c>
      <c r="L14" s="117">
        <v>0</v>
      </c>
      <c r="M14" s="123">
        <f t="shared" si="10"/>
        <v>4</v>
      </c>
      <c r="N14" s="113">
        <v>2000</v>
      </c>
      <c r="O14" s="113">
        <f t="shared" si="5"/>
        <v>8000</v>
      </c>
      <c r="P14" s="118">
        <v>4</v>
      </c>
      <c r="Q14" s="113">
        <f t="shared" si="6"/>
        <v>8000</v>
      </c>
      <c r="R14" s="118">
        <v>0</v>
      </c>
      <c r="S14" s="113">
        <f t="shared" si="7"/>
        <v>0</v>
      </c>
      <c r="T14" s="118">
        <v>0</v>
      </c>
      <c r="U14" s="113">
        <f t="shared" si="8"/>
        <v>0</v>
      </c>
      <c r="V14" s="118">
        <v>0</v>
      </c>
      <c r="W14" s="113">
        <f t="shared" si="9"/>
        <v>0</v>
      </c>
    </row>
    <row r="15" spans="1:23" x14ac:dyDescent="0.55000000000000004">
      <c r="A15" s="43"/>
      <c r="B15" s="13">
        <f t="shared" si="0"/>
        <v>9</v>
      </c>
      <c r="C15" s="56" t="s">
        <v>167</v>
      </c>
      <c r="D15" s="57" t="s">
        <v>68</v>
      </c>
      <c r="E15" s="9" t="s">
        <v>35</v>
      </c>
      <c r="F15" s="9">
        <v>100</v>
      </c>
      <c r="G15" s="9" t="s">
        <v>48</v>
      </c>
      <c r="H15" s="117">
        <v>10</v>
      </c>
      <c r="I15" s="113">
        <v>10</v>
      </c>
      <c r="J15" s="113">
        <v>10</v>
      </c>
      <c r="K15" s="113">
        <v>10</v>
      </c>
      <c r="L15" s="117">
        <v>9</v>
      </c>
      <c r="M15" s="123">
        <v>0</v>
      </c>
      <c r="N15" s="113">
        <v>1800</v>
      </c>
      <c r="O15" s="113">
        <f t="shared" si="5"/>
        <v>0</v>
      </c>
      <c r="P15" s="118">
        <v>0</v>
      </c>
      <c r="Q15" s="113">
        <f t="shared" si="6"/>
        <v>0</v>
      </c>
      <c r="R15" s="118">
        <v>0</v>
      </c>
      <c r="S15" s="113">
        <f t="shared" si="7"/>
        <v>0</v>
      </c>
      <c r="T15" s="118">
        <v>0</v>
      </c>
      <c r="U15" s="113">
        <f t="shared" si="8"/>
        <v>0</v>
      </c>
      <c r="V15" s="118">
        <v>0</v>
      </c>
      <c r="W15" s="113">
        <f t="shared" si="9"/>
        <v>0</v>
      </c>
    </row>
    <row r="16" spans="1:23" x14ac:dyDescent="0.55000000000000004">
      <c r="A16" s="43"/>
      <c r="B16" s="13">
        <f t="shared" si="0"/>
        <v>10</v>
      </c>
      <c r="C16" s="56" t="s">
        <v>168</v>
      </c>
      <c r="D16" s="44" t="s">
        <v>69</v>
      </c>
      <c r="E16" s="9" t="s">
        <v>35</v>
      </c>
      <c r="F16" s="9">
        <v>100</v>
      </c>
      <c r="G16" s="9" t="s">
        <v>48</v>
      </c>
      <c r="H16" s="117">
        <v>10</v>
      </c>
      <c r="I16" s="113">
        <v>10</v>
      </c>
      <c r="J16" s="113">
        <v>10</v>
      </c>
      <c r="K16" s="113">
        <v>10</v>
      </c>
      <c r="L16" s="117">
        <v>4</v>
      </c>
      <c r="M16" s="123">
        <v>0</v>
      </c>
      <c r="N16" s="113">
        <v>1800</v>
      </c>
      <c r="O16" s="113">
        <f t="shared" si="5"/>
        <v>0</v>
      </c>
      <c r="P16" s="118">
        <v>0</v>
      </c>
      <c r="Q16" s="113">
        <f t="shared" si="6"/>
        <v>0</v>
      </c>
      <c r="R16" s="118">
        <v>0</v>
      </c>
      <c r="S16" s="113">
        <f t="shared" si="7"/>
        <v>0</v>
      </c>
      <c r="T16" s="118">
        <v>0</v>
      </c>
      <c r="U16" s="113">
        <f t="shared" si="8"/>
        <v>0</v>
      </c>
      <c r="V16" s="118">
        <v>0</v>
      </c>
      <c r="W16" s="113">
        <f t="shared" si="9"/>
        <v>0</v>
      </c>
    </row>
    <row r="17" spans="1:23" x14ac:dyDescent="0.55000000000000004">
      <c r="A17" s="43"/>
      <c r="B17" s="13">
        <f t="shared" si="0"/>
        <v>11</v>
      </c>
      <c r="C17" s="56" t="s">
        <v>169</v>
      </c>
      <c r="D17" s="44" t="s">
        <v>11</v>
      </c>
      <c r="E17" s="9" t="s">
        <v>35</v>
      </c>
      <c r="F17" s="136">
        <v>1000</v>
      </c>
      <c r="G17" s="9" t="s">
        <v>48</v>
      </c>
      <c r="H17" s="117">
        <v>20</v>
      </c>
      <c r="I17" s="113">
        <v>12</v>
      </c>
      <c r="J17" s="113">
        <v>15</v>
      </c>
      <c r="K17" s="113">
        <v>15</v>
      </c>
      <c r="L17" s="117">
        <v>1</v>
      </c>
      <c r="M17" s="123">
        <v>15</v>
      </c>
      <c r="N17" s="119">
        <v>2000</v>
      </c>
      <c r="O17" s="113">
        <f t="shared" si="5"/>
        <v>30000</v>
      </c>
      <c r="P17" s="118">
        <v>10</v>
      </c>
      <c r="Q17" s="113">
        <f t="shared" si="6"/>
        <v>20000</v>
      </c>
      <c r="R17" s="118">
        <v>0</v>
      </c>
      <c r="S17" s="113">
        <f t="shared" si="7"/>
        <v>0</v>
      </c>
      <c r="T17" s="118">
        <v>5</v>
      </c>
      <c r="U17" s="113">
        <f t="shared" si="8"/>
        <v>10000</v>
      </c>
      <c r="V17" s="118"/>
      <c r="W17" s="113">
        <f t="shared" si="9"/>
        <v>0</v>
      </c>
    </row>
    <row r="18" spans="1:23" s="99" customFormat="1" x14ac:dyDescent="0.55000000000000004">
      <c r="A18" s="98"/>
      <c r="B18" s="13">
        <f t="shared" si="0"/>
        <v>12</v>
      </c>
      <c r="C18" s="69" t="s">
        <v>170</v>
      </c>
      <c r="D18" s="59" t="s">
        <v>70</v>
      </c>
      <c r="E18" s="12" t="s">
        <v>49</v>
      </c>
      <c r="F18" s="12">
        <v>10</v>
      </c>
      <c r="G18" s="12" t="s">
        <v>48</v>
      </c>
      <c r="H18" s="123">
        <v>15</v>
      </c>
      <c r="I18" s="124">
        <v>15</v>
      </c>
      <c r="J18" s="124">
        <v>20</v>
      </c>
      <c r="K18" s="124">
        <v>20</v>
      </c>
      <c r="L18" s="123">
        <v>2</v>
      </c>
      <c r="M18" s="123">
        <v>20</v>
      </c>
      <c r="N18" s="137">
        <v>580</v>
      </c>
      <c r="O18" s="124">
        <f t="shared" si="5"/>
        <v>11600</v>
      </c>
      <c r="P18" s="125">
        <v>10</v>
      </c>
      <c r="Q18" s="124">
        <f t="shared" si="6"/>
        <v>5800</v>
      </c>
      <c r="R18" s="125">
        <v>0</v>
      </c>
      <c r="S18" s="124">
        <f t="shared" si="7"/>
        <v>0</v>
      </c>
      <c r="T18" s="125">
        <v>10</v>
      </c>
      <c r="U18" s="124">
        <f t="shared" si="8"/>
        <v>5800</v>
      </c>
      <c r="V18" s="125">
        <v>0</v>
      </c>
      <c r="W18" s="124">
        <f t="shared" si="9"/>
        <v>0</v>
      </c>
    </row>
    <row r="19" spans="1:23" x14ac:dyDescent="0.55000000000000004">
      <c r="A19" s="43"/>
      <c r="B19" s="13">
        <f t="shared" si="0"/>
        <v>13</v>
      </c>
      <c r="C19" s="56" t="s">
        <v>171</v>
      </c>
      <c r="D19" s="44" t="s">
        <v>71</v>
      </c>
      <c r="E19" s="10" t="s">
        <v>14</v>
      </c>
      <c r="F19" s="9">
        <v>10</v>
      </c>
      <c r="G19" s="10" t="s">
        <v>48</v>
      </c>
      <c r="H19" s="117">
        <v>10</v>
      </c>
      <c r="I19" s="113">
        <v>10</v>
      </c>
      <c r="J19" s="113">
        <v>10</v>
      </c>
      <c r="K19" s="113">
        <v>10</v>
      </c>
      <c r="L19" s="117">
        <v>0</v>
      </c>
      <c r="M19" s="123">
        <f t="shared" si="10"/>
        <v>10</v>
      </c>
      <c r="N19" s="113">
        <v>500</v>
      </c>
      <c r="O19" s="113">
        <f t="shared" si="5"/>
        <v>5000</v>
      </c>
      <c r="P19" s="118">
        <v>0</v>
      </c>
      <c r="Q19" s="113">
        <f t="shared" si="6"/>
        <v>0</v>
      </c>
      <c r="R19" s="118">
        <v>10</v>
      </c>
      <c r="S19" s="113">
        <f t="shared" si="7"/>
        <v>5000</v>
      </c>
      <c r="T19" s="118">
        <v>0</v>
      </c>
      <c r="U19" s="113">
        <f t="shared" si="8"/>
        <v>0</v>
      </c>
      <c r="V19" s="118">
        <v>0</v>
      </c>
      <c r="W19" s="113">
        <f t="shared" si="9"/>
        <v>0</v>
      </c>
    </row>
    <row r="20" spans="1:23" x14ac:dyDescent="0.55000000000000004">
      <c r="A20" s="43"/>
      <c r="B20" s="13">
        <f t="shared" si="0"/>
        <v>14</v>
      </c>
      <c r="C20" s="56" t="s">
        <v>172</v>
      </c>
      <c r="D20" s="45" t="s">
        <v>72</v>
      </c>
      <c r="E20" s="10" t="s">
        <v>50</v>
      </c>
      <c r="F20" s="9">
        <v>1</v>
      </c>
      <c r="G20" s="10" t="s">
        <v>50</v>
      </c>
      <c r="H20" s="117">
        <v>3</v>
      </c>
      <c r="I20" s="113">
        <v>3</v>
      </c>
      <c r="J20" s="113">
        <v>3</v>
      </c>
      <c r="K20" s="113">
        <v>3</v>
      </c>
      <c r="L20" s="117">
        <v>0</v>
      </c>
      <c r="M20" s="123">
        <v>0</v>
      </c>
      <c r="N20" s="113">
        <v>2200</v>
      </c>
      <c r="O20" s="113">
        <f t="shared" si="5"/>
        <v>0</v>
      </c>
      <c r="P20" s="118">
        <v>0</v>
      </c>
      <c r="Q20" s="113">
        <f t="shared" si="6"/>
        <v>0</v>
      </c>
      <c r="R20" s="118">
        <v>0</v>
      </c>
      <c r="S20" s="113">
        <f t="shared" si="7"/>
        <v>0</v>
      </c>
      <c r="T20" s="118">
        <v>0</v>
      </c>
      <c r="U20" s="113">
        <f t="shared" si="8"/>
        <v>0</v>
      </c>
      <c r="V20" s="118">
        <v>0</v>
      </c>
      <c r="W20" s="113">
        <f t="shared" si="9"/>
        <v>0</v>
      </c>
    </row>
    <row r="21" spans="1:23" x14ac:dyDescent="0.55000000000000004">
      <c r="A21" s="43"/>
      <c r="B21" s="13">
        <f t="shared" si="0"/>
        <v>15</v>
      </c>
      <c r="C21" s="114" t="s">
        <v>173</v>
      </c>
      <c r="D21" s="45" t="s">
        <v>38</v>
      </c>
      <c r="E21" s="11" t="s">
        <v>35</v>
      </c>
      <c r="F21" s="9">
        <v>1</v>
      </c>
      <c r="G21" s="11" t="s">
        <v>35</v>
      </c>
      <c r="H21" s="117">
        <v>4</v>
      </c>
      <c r="I21" s="113">
        <v>4</v>
      </c>
      <c r="J21" s="113">
        <v>4</v>
      </c>
      <c r="K21" s="113">
        <v>4</v>
      </c>
      <c r="L21" s="117">
        <v>0</v>
      </c>
      <c r="M21" s="123">
        <f t="shared" si="10"/>
        <v>4</v>
      </c>
      <c r="N21" s="119">
        <v>100</v>
      </c>
      <c r="O21" s="119">
        <f t="shared" si="5"/>
        <v>400</v>
      </c>
      <c r="P21" s="118">
        <v>4</v>
      </c>
      <c r="Q21" s="113">
        <f t="shared" si="6"/>
        <v>400</v>
      </c>
      <c r="R21" s="118">
        <v>0</v>
      </c>
      <c r="S21" s="113">
        <f t="shared" si="7"/>
        <v>0</v>
      </c>
      <c r="T21" s="118">
        <v>0</v>
      </c>
      <c r="U21" s="113">
        <f t="shared" si="8"/>
        <v>0</v>
      </c>
      <c r="V21" s="118">
        <v>0</v>
      </c>
      <c r="W21" s="113">
        <f t="shared" si="9"/>
        <v>0</v>
      </c>
    </row>
    <row r="22" spans="1:23" x14ac:dyDescent="0.55000000000000004">
      <c r="A22" s="43"/>
      <c r="B22" s="13">
        <f t="shared" si="0"/>
        <v>16</v>
      </c>
      <c r="C22" s="114" t="s">
        <v>174</v>
      </c>
      <c r="D22" s="45" t="s">
        <v>10</v>
      </c>
      <c r="E22" s="11" t="s">
        <v>13</v>
      </c>
      <c r="F22" s="9">
        <v>1</v>
      </c>
      <c r="G22" s="11" t="s">
        <v>13</v>
      </c>
      <c r="H22" s="117">
        <v>5</v>
      </c>
      <c r="I22" s="113">
        <v>5</v>
      </c>
      <c r="J22" s="113">
        <v>5</v>
      </c>
      <c r="K22" s="113">
        <v>5</v>
      </c>
      <c r="L22" s="117">
        <v>0</v>
      </c>
      <c r="M22" s="123">
        <f t="shared" si="10"/>
        <v>5</v>
      </c>
      <c r="N22" s="119">
        <v>1000</v>
      </c>
      <c r="O22" s="119">
        <f t="shared" si="5"/>
        <v>5000</v>
      </c>
      <c r="P22" s="118">
        <v>0</v>
      </c>
      <c r="Q22" s="113">
        <f t="shared" si="6"/>
        <v>0</v>
      </c>
      <c r="R22" s="118">
        <v>5</v>
      </c>
      <c r="S22" s="113">
        <f t="shared" si="7"/>
        <v>5000</v>
      </c>
      <c r="T22" s="118">
        <v>0</v>
      </c>
      <c r="U22" s="113">
        <f t="shared" si="8"/>
        <v>0</v>
      </c>
      <c r="V22" s="118">
        <v>0</v>
      </c>
      <c r="W22" s="113">
        <f t="shared" si="9"/>
        <v>0</v>
      </c>
    </row>
    <row r="23" spans="1:23" x14ac:dyDescent="0.55000000000000004">
      <c r="A23" s="43"/>
      <c r="B23" s="13">
        <f t="shared" si="0"/>
        <v>17</v>
      </c>
      <c r="C23" s="114" t="s">
        <v>175</v>
      </c>
      <c r="D23" s="45" t="s">
        <v>73</v>
      </c>
      <c r="E23" s="9" t="s">
        <v>116</v>
      </c>
      <c r="F23" s="9">
        <v>1</v>
      </c>
      <c r="G23" s="9" t="s">
        <v>116</v>
      </c>
      <c r="H23" s="117">
        <v>80</v>
      </c>
      <c r="I23" s="113">
        <v>80</v>
      </c>
      <c r="J23" s="113">
        <v>80</v>
      </c>
      <c r="K23" s="113">
        <v>80</v>
      </c>
      <c r="L23" s="117">
        <v>0</v>
      </c>
      <c r="M23" s="123">
        <v>0</v>
      </c>
      <c r="N23" s="119">
        <v>50</v>
      </c>
      <c r="O23" s="119">
        <f t="shared" si="5"/>
        <v>0</v>
      </c>
      <c r="P23" s="118">
        <v>0</v>
      </c>
      <c r="Q23" s="113">
        <f t="shared" si="6"/>
        <v>0</v>
      </c>
      <c r="R23" s="118">
        <v>0</v>
      </c>
      <c r="S23" s="113">
        <f t="shared" si="7"/>
        <v>0</v>
      </c>
      <c r="T23" s="118">
        <v>0</v>
      </c>
      <c r="U23" s="113">
        <f t="shared" si="8"/>
        <v>0</v>
      </c>
      <c r="V23" s="118">
        <v>0</v>
      </c>
      <c r="W23" s="113">
        <f t="shared" si="9"/>
        <v>0</v>
      </c>
    </row>
    <row r="24" spans="1:23" x14ac:dyDescent="0.55000000000000004">
      <c r="A24" s="43"/>
      <c r="B24" s="13">
        <f t="shared" si="0"/>
        <v>18</v>
      </c>
      <c r="C24" s="114" t="s">
        <v>176</v>
      </c>
      <c r="D24" s="45" t="s">
        <v>293</v>
      </c>
      <c r="E24" s="9" t="s">
        <v>35</v>
      </c>
      <c r="F24" s="9">
        <v>1000</v>
      </c>
      <c r="G24" s="9" t="s">
        <v>46</v>
      </c>
      <c r="H24" s="117">
        <v>25</v>
      </c>
      <c r="I24" s="113">
        <v>25</v>
      </c>
      <c r="J24" s="113">
        <v>25</v>
      </c>
      <c r="K24" s="113">
        <v>25</v>
      </c>
      <c r="L24" s="117">
        <v>0</v>
      </c>
      <c r="M24" s="123">
        <f t="shared" si="10"/>
        <v>25</v>
      </c>
      <c r="N24" s="113">
        <v>1000</v>
      </c>
      <c r="O24" s="113">
        <f t="shared" si="5"/>
        <v>25000</v>
      </c>
      <c r="P24" s="118">
        <v>10</v>
      </c>
      <c r="Q24" s="113">
        <f t="shared" si="6"/>
        <v>10000</v>
      </c>
      <c r="R24" s="118">
        <v>10</v>
      </c>
      <c r="S24" s="113">
        <f t="shared" si="7"/>
        <v>10000</v>
      </c>
      <c r="T24" s="118">
        <v>5</v>
      </c>
      <c r="U24" s="113">
        <f t="shared" si="8"/>
        <v>5000</v>
      </c>
      <c r="V24" s="118">
        <v>0</v>
      </c>
      <c r="W24" s="113">
        <f t="shared" si="9"/>
        <v>0</v>
      </c>
    </row>
    <row r="25" spans="1:23" x14ac:dyDescent="0.55000000000000004">
      <c r="A25" s="43"/>
      <c r="B25" s="13">
        <f t="shared" si="0"/>
        <v>19</v>
      </c>
      <c r="C25" s="114" t="s">
        <v>177</v>
      </c>
      <c r="D25" s="45" t="s">
        <v>47</v>
      </c>
      <c r="E25" s="9" t="s">
        <v>49</v>
      </c>
      <c r="F25" s="9">
        <v>1</v>
      </c>
      <c r="G25" s="9" t="s">
        <v>49</v>
      </c>
      <c r="H25" s="117">
        <v>400</v>
      </c>
      <c r="I25" s="113">
        <v>400</v>
      </c>
      <c r="J25" s="113">
        <v>400</v>
      </c>
      <c r="K25" s="113">
        <v>400</v>
      </c>
      <c r="L25" s="117">
        <v>0</v>
      </c>
      <c r="M25" s="123">
        <f t="shared" si="10"/>
        <v>400</v>
      </c>
      <c r="N25" s="119">
        <v>40</v>
      </c>
      <c r="O25" s="119">
        <f t="shared" si="5"/>
        <v>16000</v>
      </c>
      <c r="P25" s="118">
        <v>100</v>
      </c>
      <c r="Q25" s="113">
        <f t="shared" si="6"/>
        <v>4000</v>
      </c>
      <c r="R25" s="118">
        <v>100</v>
      </c>
      <c r="S25" s="113">
        <f t="shared" si="7"/>
        <v>4000</v>
      </c>
      <c r="T25" s="118">
        <v>100</v>
      </c>
      <c r="U25" s="113">
        <f t="shared" si="8"/>
        <v>4000</v>
      </c>
      <c r="V25" s="118">
        <v>100</v>
      </c>
      <c r="W25" s="113">
        <f t="shared" si="9"/>
        <v>4000</v>
      </c>
    </row>
    <row r="26" spans="1:23" x14ac:dyDescent="0.55000000000000004">
      <c r="A26" s="43"/>
      <c r="B26" s="13">
        <f t="shared" si="0"/>
        <v>20</v>
      </c>
      <c r="C26" s="114" t="s">
        <v>178</v>
      </c>
      <c r="D26" s="45" t="s">
        <v>74</v>
      </c>
      <c r="E26" s="9" t="s">
        <v>49</v>
      </c>
      <c r="F26" s="9">
        <v>1</v>
      </c>
      <c r="G26" s="9" t="s">
        <v>49</v>
      </c>
      <c r="H26" s="117">
        <v>400</v>
      </c>
      <c r="I26" s="113">
        <v>400</v>
      </c>
      <c r="J26" s="113">
        <v>400</v>
      </c>
      <c r="K26" s="113">
        <v>400</v>
      </c>
      <c r="L26" s="117">
        <v>0</v>
      </c>
      <c r="M26" s="123">
        <f t="shared" si="10"/>
        <v>400</v>
      </c>
      <c r="N26" s="119">
        <v>35</v>
      </c>
      <c r="O26" s="119">
        <f t="shared" si="5"/>
        <v>14000</v>
      </c>
      <c r="P26" s="118">
        <v>100</v>
      </c>
      <c r="Q26" s="113">
        <f t="shared" si="6"/>
        <v>3500</v>
      </c>
      <c r="R26" s="118">
        <v>100</v>
      </c>
      <c r="S26" s="113">
        <f t="shared" si="7"/>
        <v>3500</v>
      </c>
      <c r="T26" s="118">
        <v>100</v>
      </c>
      <c r="U26" s="113">
        <f t="shared" si="8"/>
        <v>3500</v>
      </c>
      <c r="V26" s="118">
        <v>100</v>
      </c>
      <c r="W26" s="113">
        <f t="shared" si="9"/>
        <v>3500</v>
      </c>
    </row>
    <row r="27" spans="1:23" x14ac:dyDescent="0.55000000000000004">
      <c r="A27" s="43"/>
      <c r="B27" s="13">
        <f t="shared" si="0"/>
        <v>21</v>
      </c>
      <c r="C27" s="114" t="s">
        <v>179</v>
      </c>
      <c r="D27" s="45" t="s">
        <v>345</v>
      </c>
      <c r="E27" s="9" t="s">
        <v>117</v>
      </c>
      <c r="F27" s="9">
        <v>1000</v>
      </c>
      <c r="G27" s="9" t="s">
        <v>46</v>
      </c>
      <c r="H27" s="117">
        <v>6</v>
      </c>
      <c r="I27" s="113">
        <v>6</v>
      </c>
      <c r="J27" s="113">
        <v>6</v>
      </c>
      <c r="K27" s="113">
        <v>15</v>
      </c>
      <c r="L27" s="117">
        <v>7</v>
      </c>
      <c r="M27" s="123">
        <v>10</v>
      </c>
      <c r="N27" s="119">
        <v>220</v>
      </c>
      <c r="O27" s="113">
        <f t="shared" si="5"/>
        <v>2200</v>
      </c>
      <c r="P27" s="118">
        <v>5</v>
      </c>
      <c r="Q27" s="113">
        <f t="shared" si="6"/>
        <v>1100</v>
      </c>
      <c r="R27" s="118">
        <v>0</v>
      </c>
      <c r="S27" s="113">
        <f t="shared" si="7"/>
        <v>0</v>
      </c>
      <c r="T27" s="118">
        <v>5</v>
      </c>
      <c r="U27" s="113">
        <f t="shared" si="8"/>
        <v>1100</v>
      </c>
      <c r="V27" s="118">
        <v>0</v>
      </c>
      <c r="W27" s="113">
        <f t="shared" si="9"/>
        <v>0</v>
      </c>
    </row>
    <row r="28" spans="1:23" x14ac:dyDescent="0.55000000000000004">
      <c r="A28" s="43"/>
      <c r="B28" s="13">
        <f t="shared" si="0"/>
        <v>22</v>
      </c>
      <c r="C28" s="56" t="s">
        <v>180</v>
      </c>
      <c r="D28" s="45" t="s">
        <v>344</v>
      </c>
      <c r="E28" s="9" t="s">
        <v>117</v>
      </c>
      <c r="F28" s="9">
        <v>500</v>
      </c>
      <c r="G28" s="9" t="s">
        <v>46</v>
      </c>
      <c r="H28" s="117">
        <v>12</v>
      </c>
      <c r="I28" s="113">
        <v>10</v>
      </c>
      <c r="J28" s="113">
        <v>10</v>
      </c>
      <c r="K28" s="113">
        <v>20</v>
      </c>
      <c r="L28" s="117">
        <v>5</v>
      </c>
      <c r="M28" s="123">
        <f t="shared" si="10"/>
        <v>15</v>
      </c>
      <c r="N28" s="119">
        <v>250</v>
      </c>
      <c r="O28" s="113">
        <f t="shared" si="5"/>
        <v>3750</v>
      </c>
      <c r="P28" s="118">
        <v>15</v>
      </c>
      <c r="Q28" s="113">
        <f t="shared" si="6"/>
        <v>3750</v>
      </c>
      <c r="R28" s="118">
        <v>0</v>
      </c>
      <c r="S28" s="113">
        <f t="shared" si="7"/>
        <v>0</v>
      </c>
      <c r="T28" s="118">
        <v>0</v>
      </c>
      <c r="U28" s="113">
        <f t="shared" si="8"/>
        <v>0</v>
      </c>
      <c r="V28" s="118">
        <v>0</v>
      </c>
      <c r="W28" s="113">
        <f t="shared" si="9"/>
        <v>0</v>
      </c>
    </row>
    <row r="29" spans="1:23" x14ac:dyDescent="0.55000000000000004">
      <c r="A29" s="43"/>
      <c r="B29" s="13">
        <f t="shared" si="0"/>
        <v>23</v>
      </c>
      <c r="C29" s="56" t="s">
        <v>181</v>
      </c>
      <c r="D29" s="44" t="s">
        <v>75</v>
      </c>
      <c r="E29" s="9" t="s">
        <v>46</v>
      </c>
      <c r="F29" s="9">
        <v>1000</v>
      </c>
      <c r="G29" s="9" t="s">
        <v>46</v>
      </c>
      <c r="H29" s="117">
        <v>1</v>
      </c>
      <c r="I29" s="113">
        <v>1</v>
      </c>
      <c r="J29" s="113">
        <v>1</v>
      </c>
      <c r="K29" s="113">
        <v>1</v>
      </c>
      <c r="L29" s="117">
        <v>0</v>
      </c>
      <c r="M29" s="123">
        <v>5</v>
      </c>
      <c r="N29" s="113">
        <v>2800</v>
      </c>
      <c r="O29" s="113">
        <f t="shared" si="5"/>
        <v>14000</v>
      </c>
      <c r="P29" s="118">
        <v>5</v>
      </c>
      <c r="Q29" s="113">
        <f t="shared" si="6"/>
        <v>14000</v>
      </c>
      <c r="R29" s="118">
        <v>0</v>
      </c>
      <c r="S29" s="113">
        <f t="shared" si="7"/>
        <v>0</v>
      </c>
      <c r="T29" s="118">
        <v>0</v>
      </c>
      <c r="U29" s="113">
        <f t="shared" si="8"/>
        <v>0</v>
      </c>
      <c r="V29" s="118">
        <v>0</v>
      </c>
      <c r="W29" s="113">
        <f t="shared" si="9"/>
        <v>0</v>
      </c>
    </row>
    <row r="30" spans="1:23" x14ac:dyDescent="0.55000000000000004">
      <c r="A30" s="43"/>
      <c r="B30" s="13">
        <f t="shared" si="0"/>
        <v>24</v>
      </c>
      <c r="C30" s="56" t="s">
        <v>182</v>
      </c>
      <c r="D30" s="59" t="s">
        <v>76</v>
      </c>
      <c r="E30" s="9" t="s">
        <v>35</v>
      </c>
      <c r="F30" s="9">
        <v>1000</v>
      </c>
      <c r="G30" s="9" t="s">
        <v>116</v>
      </c>
      <c r="H30" s="117">
        <v>5</v>
      </c>
      <c r="I30" s="113">
        <v>5</v>
      </c>
      <c r="J30" s="113">
        <v>5</v>
      </c>
      <c r="K30" s="113">
        <v>5</v>
      </c>
      <c r="L30" s="117">
        <v>0</v>
      </c>
      <c r="M30" s="123">
        <f t="shared" si="10"/>
        <v>5</v>
      </c>
      <c r="N30" s="113">
        <v>600</v>
      </c>
      <c r="O30" s="113">
        <f t="shared" si="5"/>
        <v>3000</v>
      </c>
      <c r="P30" s="118">
        <v>5</v>
      </c>
      <c r="Q30" s="113">
        <f t="shared" si="6"/>
        <v>3000</v>
      </c>
      <c r="R30" s="118">
        <v>0</v>
      </c>
      <c r="S30" s="113">
        <f t="shared" si="7"/>
        <v>0</v>
      </c>
      <c r="T30" s="118">
        <v>0</v>
      </c>
      <c r="U30" s="113">
        <f t="shared" si="8"/>
        <v>0</v>
      </c>
      <c r="V30" s="118">
        <v>0</v>
      </c>
      <c r="W30" s="113">
        <f t="shared" si="9"/>
        <v>0</v>
      </c>
    </row>
    <row r="31" spans="1:23" x14ac:dyDescent="0.55000000000000004">
      <c r="A31" s="43"/>
      <c r="B31" s="13">
        <f t="shared" si="0"/>
        <v>25</v>
      </c>
      <c r="C31" s="56" t="s">
        <v>183</v>
      </c>
      <c r="D31" s="59" t="s">
        <v>77</v>
      </c>
      <c r="E31" s="9" t="s">
        <v>35</v>
      </c>
      <c r="F31" s="9">
        <v>1000</v>
      </c>
      <c r="G31" s="9" t="s">
        <v>46</v>
      </c>
      <c r="H31" s="117">
        <v>5</v>
      </c>
      <c r="I31" s="113">
        <v>2</v>
      </c>
      <c r="J31" s="113">
        <v>2</v>
      </c>
      <c r="K31" s="113">
        <v>5</v>
      </c>
      <c r="L31" s="117">
        <v>0</v>
      </c>
      <c r="M31" s="123">
        <f t="shared" si="10"/>
        <v>5</v>
      </c>
      <c r="N31" s="119">
        <v>1800</v>
      </c>
      <c r="O31" s="119">
        <f t="shared" si="5"/>
        <v>9000</v>
      </c>
      <c r="P31" s="118">
        <v>0</v>
      </c>
      <c r="Q31" s="113">
        <f t="shared" si="6"/>
        <v>0</v>
      </c>
      <c r="R31" s="118">
        <v>5</v>
      </c>
      <c r="S31" s="113">
        <f t="shared" si="7"/>
        <v>9000</v>
      </c>
      <c r="T31" s="118">
        <v>0</v>
      </c>
      <c r="U31" s="113">
        <f t="shared" si="8"/>
        <v>0</v>
      </c>
      <c r="V31" s="118">
        <v>0</v>
      </c>
      <c r="W31" s="113">
        <f t="shared" si="9"/>
        <v>0</v>
      </c>
    </row>
    <row r="32" spans="1:23" x14ac:dyDescent="0.55000000000000004">
      <c r="A32" s="43"/>
      <c r="B32" s="13">
        <f t="shared" si="0"/>
        <v>26</v>
      </c>
      <c r="C32" s="56" t="s">
        <v>184</v>
      </c>
      <c r="D32" s="60" t="s">
        <v>78</v>
      </c>
      <c r="E32" s="9" t="s">
        <v>35</v>
      </c>
      <c r="F32" s="9">
        <v>100</v>
      </c>
      <c r="G32" s="9" t="s">
        <v>46</v>
      </c>
      <c r="H32" s="117">
        <v>12</v>
      </c>
      <c r="I32" s="113">
        <v>7</v>
      </c>
      <c r="J32" s="113">
        <v>7</v>
      </c>
      <c r="K32" s="113">
        <v>12</v>
      </c>
      <c r="L32" s="117">
        <v>0</v>
      </c>
      <c r="M32" s="123">
        <f t="shared" si="10"/>
        <v>12</v>
      </c>
      <c r="N32" s="113">
        <v>1800</v>
      </c>
      <c r="O32" s="113">
        <f t="shared" si="5"/>
        <v>21600</v>
      </c>
      <c r="P32" s="118">
        <v>0</v>
      </c>
      <c r="Q32" s="113">
        <f t="shared" si="6"/>
        <v>0</v>
      </c>
      <c r="R32" s="118">
        <v>12</v>
      </c>
      <c r="S32" s="113">
        <f t="shared" si="7"/>
        <v>21600</v>
      </c>
      <c r="T32" s="118">
        <v>0</v>
      </c>
      <c r="U32" s="113">
        <f t="shared" si="8"/>
        <v>0</v>
      </c>
      <c r="V32" s="118">
        <v>0</v>
      </c>
      <c r="W32" s="113">
        <f t="shared" si="9"/>
        <v>0</v>
      </c>
    </row>
    <row r="33" spans="1:23" x14ac:dyDescent="0.55000000000000004">
      <c r="A33" s="43"/>
      <c r="B33" s="13">
        <f t="shared" si="0"/>
        <v>27</v>
      </c>
      <c r="C33" s="56" t="s">
        <v>185</v>
      </c>
      <c r="D33" s="45" t="s">
        <v>79</v>
      </c>
      <c r="E33" s="9" t="s">
        <v>49</v>
      </c>
      <c r="F33" s="9">
        <v>1</v>
      </c>
      <c r="G33" s="9" t="s">
        <v>49</v>
      </c>
      <c r="H33" s="117">
        <v>7</v>
      </c>
      <c r="I33" s="113">
        <v>4</v>
      </c>
      <c r="J33" s="113">
        <v>4</v>
      </c>
      <c r="K33" s="113">
        <v>7</v>
      </c>
      <c r="L33" s="117">
        <v>3</v>
      </c>
      <c r="M33" s="123">
        <f t="shared" si="10"/>
        <v>4</v>
      </c>
      <c r="N33" s="113">
        <v>850</v>
      </c>
      <c r="O33" s="113">
        <f t="shared" ref="O33:O44" si="11">M33*N33</f>
        <v>3400</v>
      </c>
      <c r="P33" s="118">
        <v>4</v>
      </c>
      <c r="Q33" s="113">
        <f t="shared" ref="Q33:Q44" si="12">N33*P33</f>
        <v>3400</v>
      </c>
      <c r="R33" s="118">
        <v>0</v>
      </c>
      <c r="S33" s="113">
        <f t="shared" ref="S33:S44" si="13">$N33*R33</f>
        <v>0</v>
      </c>
      <c r="T33" s="118">
        <v>0</v>
      </c>
      <c r="U33" s="113">
        <f t="shared" ref="U33:U44" si="14">$N33*T33</f>
        <v>0</v>
      </c>
      <c r="V33" s="118">
        <v>0</v>
      </c>
      <c r="W33" s="113">
        <f t="shared" si="9"/>
        <v>0</v>
      </c>
    </row>
    <row r="34" spans="1:23" x14ac:dyDescent="0.55000000000000004">
      <c r="A34" s="43"/>
      <c r="B34" s="13">
        <f t="shared" si="0"/>
        <v>28</v>
      </c>
      <c r="C34" s="56" t="s">
        <v>187</v>
      </c>
      <c r="D34" s="44" t="s">
        <v>186</v>
      </c>
      <c r="E34" s="61" t="s">
        <v>48</v>
      </c>
      <c r="F34" s="9">
        <v>2</v>
      </c>
      <c r="G34" s="61" t="s">
        <v>48</v>
      </c>
      <c r="H34" s="117">
        <v>2</v>
      </c>
      <c r="I34" s="113">
        <v>2</v>
      </c>
      <c r="J34" s="113">
        <v>2</v>
      </c>
      <c r="K34" s="113">
        <v>2</v>
      </c>
      <c r="L34" s="117">
        <v>0</v>
      </c>
      <c r="M34" s="123">
        <f t="shared" si="10"/>
        <v>2</v>
      </c>
      <c r="N34" s="113">
        <v>3500</v>
      </c>
      <c r="O34" s="113">
        <f t="shared" si="11"/>
        <v>7000</v>
      </c>
      <c r="P34" s="118">
        <v>0</v>
      </c>
      <c r="Q34" s="113">
        <f t="shared" si="12"/>
        <v>0</v>
      </c>
      <c r="R34" s="118">
        <v>2</v>
      </c>
      <c r="S34" s="113">
        <f t="shared" si="13"/>
        <v>7000</v>
      </c>
      <c r="T34" s="118">
        <v>0</v>
      </c>
      <c r="U34" s="113">
        <f t="shared" si="14"/>
        <v>0</v>
      </c>
      <c r="V34" s="118">
        <v>0</v>
      </c>
      <c r="W34" s="113">
        <f t="shared" si="9"/>
        <v>0</v>
      </c>
    </row>
    <row r="35" spans="1:23" x14ac:dyDescent="0.55000000000000004">
      <c r="A35" s="43"/>
      <c r="B35" s="13">
        <f t="shared" si="0"/>
        <v>29</v>
      </c>
      <c r="C35" s="56" t="s">
        <v>188</v>
      </c>
      <c r="D35" s="45" t="s">
        <v>348</v>
      </c>
      <c r="E35" s="9" t="s">
        <v>46</v>
      </c>
      <c r="F35" s="9">
        <v>1</v>
      </c>
      <c r="G35" s="9" t="s">
        <v>46</v>
      </c>
      <c r="H35" s="117">
        <v>20</v>
      </c>
      <c r="I35" s="113">
        <v>20</v>
      </c>
      <c r="J35" s="113">
        <v>20</v>
      </c>
      <c r="K35" s="113">
        <v>40</v>
      </c>
      <c r="L35" s="117">
        <v>0</v>
      </c>
      <c r="M35" s="123">
        <f t="shared" si="10"/>
        <v>40</v>
      </c>
      <c r="N35" s="113">
        <v>80</v>
      </c>
      <c r="O35" s="113">
        <f t="shared" si="11"/>
        <v>3200</v>
      </c>
      <c r="P35" s="118">
        <v>20</v>
      </c>
      <c r="Q35" s="113">
        <f t="shared" si="12"/>
        <v>1600</v>
      </c>
      <c r="R35" s="118">
        <v>0</v>
      </c>
      <c r="S35" s="113">
        <f t="shared" si="13"/>
        <v>0</v>
      </c>
      <c r="T35" s="118">
        <v>20</v>
      </c>
      <c r="U35" s="113">
        <f t="shared" si="14"/>
        <v>1600</v>
      </c>
      <c r="V35" s="118">
        <v>0</v>
      </c>
      <c r="W35" s="113">
        <f t="shared" si="9"/>
        <v>0</v>
      </c>
    </row>
    <row r="36" spans="1:23" x14ac:dyDescent="0.55000000000000004">
      <c r="A36" s="43"/>
      <c r="B36" s="13">
        <f t="shared" si="0"/>
        <v>30</v>
      </c>
      <c r="C36" s="56" t="s">
        <v>189</v>
      </c>
      <c r="D36" s="45" t="s">
        <v>80</v>
      </c>
      <c r="E36" s="46" t="s">
        <v>13</v>
      </c>
      <c r="F36" s="9">
        <v>1000</v>
      </c>
      <c r="G36" s="46" t="s">
        <v>349</v>
      </c>
      <c r="H36" s="117">
        <v>70</v>
      </c>
      <c r="I36" s="113">
        <v>70</v>
      </c>
      <c r="J36" s="113">
        <v>70</v>
      </c>
      <c r="K36" s="113">
        <v>70</v>
      </c>
      <c r="L36" s="117">
        <v>0</v>
      </c>
      <c r="M36" s="123">
        <v>0</v>
      </c>
      <c r="N36" s="113">
        <v>1200</v>
      </c>
      <c r="O36" s="113">
        <f t="shared" si="11"/>
        <v>0</v>
      </c>
      <c r="P36" s="118">
        <v>0</v>
      </c>
      <c r="Q36" s="113">
        <f t="shared" si="12"/>
        <v>0</v>
      </c>
      <c r="R36" s="118">
        <v>0</v>
      </c>
      <c r="S36" s="113">
        <f t="shared" si="13"/>
        <v>0</v>
      </c>
      <c r="T36" s="118">
        <v>0</v>
      </c>
      <c r="U36" s="113">
        <f t="shared" si="14"/>
        <v>0</v>
      </c>
      <c r="V36" s="118">
        <v>0</v>
      </c>
      <c r="W36" s="113">
        <f t="shared" si="9"/>
        <v>0</v>
      </c>
    </row>
    <row r="37" spans="1:23" x14ac:dyDescent="0.55000000000000004">
      <c r="A37" s="43"/>
      <c r="B37" s="13">
        <f t="shared" si="0"/>
        <v>31</v>
      </c>
      <c r="C37" s="56" t="s">
        <v>191</v>
      </c>
      <c r="D37" s="58" t="s">
        <v>190</v>
      </c>
      <c r="E37" s="9" t="s">
        <v>116</v>
      </c>
      <c r="F37" s="9">
        <v>1</v>
      </c>
      <c r="G37" s="9" t="s">
        <v>116</v>
      </c>
      <c r="H37" s="117">
        <v>1</v>
      </c>
      <c r="I37" s="113">
        <v>1</v>
      </c>
      <c r="J37" s="113">
        <v>1</v>
      </c>
      <c r="K37" s="113">
        <v>1</v>
      </c>
      <c r="L37" s="117">
        <v>1</v>
      </c>
      <c r="M37" s="123">
        <f t="shared" si="10"/>
        <v>0</v>
      </c>
      <c r="N37" s="113">
        <v>3500</v>
      </c>
      <c r="O37" s="113">
        <f t="shared" si="11"/>
        <v>0</v>
      </c>
      <c r="P37" s="118">
        <v>0</v>
      </c>
      <c r="Q37" s="113">
        <f t="shared" si="12"/>
        <v>0</v>
      </c>
      <c r="R37" s="118">
        <v>0</v>
      </c>
      <c r="S37" s="113">
        <f t="shared" si="13"/>
        <v>0</v>
      </c>
      <c r="T37" s="118">
        <v>0</v>
      </c>
      <c r="U37" s="113">
        <f t="shared" si="14"/>
        <v>0</v>
      </c>
      <c r="V37" s="118">
        <v>0</v>
      </c>
      <c r="W37" s="113">
        <f t="shared" si="9"/>
        <v>0</v>
      </c>
    </row>
    <row r="38" spans="1:23" x14ac:dyDescent="0.55000000000000004">
      <c r="A38" s="43"/>
      <c r="B38" s="13">
        <f t="shared" si="0"/>
        <v>32</v>
      </c>
      <c r="C38" s="56" t="s">
        <v>192</v>
      </c>
      <c r="D38" s="45" t="s">
        <v>81</v>
      </c>
      <c r="E38" s="9" t="s">
        <v>46</v>
      </c>
      <c r="F38" s="9">
        <v>1</v>
      </c>
      <c r="G38" s="9" t="s">
        <v>46</v>
      </c>
      <c r="H38" s="117">
        <v>6</v>
      </c>
      <c r="I38" s="113">
        <v>6</v>
      </c>
      <c r="J38" s="113">
        <v>6</v>
      </c>
      <c r="K38" s="113">
        <v>6</v>
      </c>
      <c r="L38" s="117">
        <v>0</v>
      </c>
      <c r="M38" s="123">
        <f t="shared" si="10"/>
        <v>6</v>
      </c>
      <c r="N38" s="113">
        <v>200</v>
      </c>
      <c r="O38" s="113">
        <f t="shared" si="11"/>
        <v>1200</v>
      </c>
      <c r="P38" s="118">
        <v>0</v>
      </c>
      <c r="Q38" s="113">
        <f t="shared" si="12"/>
        <v>0</v>
      </c>
      <c r="R38" s="118">
        <v>6</v>
      </c>
      <c r="S38" s="113">
        <f t="shared" si="13"/>
        <v>1200</v>
      </c>
      <c r="T38" s="118">
        <v>0</v>
      </c>
      <c r="U38" s="113">
        <f t="shared" si="14"/>
        <v>0</v>
      </c>
      <c r="V38" s="118">
        <v>0</v>
      </c>
      <c r="W38" s="113">
        <f t="shared" si="9"/>
        <v>0</v>
      </c>
    </row>
    <row r="39" spans="1:23" x14ac:dyDescent="0.55000000000000004">
      <c r="A39" s="43"/>
      <c r="B39" s="13">
        <f t="shared" si="0"/>
        <v>33</v>
      </c>
      <c r="C39" s="56" t="s">
        <v>193</v>
      </c>
      <c r="D39" s="45" t="s">
        <v>82</v>
      </c>
      <c r="E39" s="9" t="s">
        <v>46</v>
      </c>
      <c r="F39" s="9">
        <v>1</v>
      </c>
      <c r="G39" s="9" t="s">
        <v>46</v>
      </c>
      <c r="H39" s="117">
        <v>6</v>
      </c>
      <c r="I39" s="113">
        <v>6</v>
      </c>
      <c r="J39" s="113">
        <v>6</v>
      </c>
      <c r="K39" s="113">
        <v>6</v>
      </c>
      <c r="L39" s="117">
        <v>0</v>
      </c>
      <c r="M39" s="123">
        <f t="shared" si="10"/>
        <v>6</v>
      </c>
      <c r="N39" s="113">
        <v>200</v>
      </c>
      <c r="O39" s="113">
        <f t="shared" si="11"/>
        <v>1200</v>
      </c>
      <c r="P39" s="118">
        <v>0</v>
      </c>
      <c r="Q39" s="113">
        <f t="shared" si="12"/>
        <v>0</v>
      </c>
      <c r="R39" s="118">
        <v>6</v>
      </c>
      <c r="S39" s="113">
        <f t="shared" si="13"/>
        <v>1200</v>
      </c>
      <c r="T39" s="118">
        <v>0</v>
      </c>
      <c r="U39" s="113">
        <f t="shared" si="14"/>
        <v>0</v>
      </c>
      <c r="V39" s="118">
        <v>0</v>
      </c>
      <c r="W39" s="113">
        <f t="shared" si="9"/>
        <v>0</v>
      </c>
    </row>
    <row r="40" spans="1:23" x14ac:dyDescent="0.55000000000000004">
      <c r="A40" s="43"/>
      <c r="B40" s="13">
        <f t="shared" si="0"/>
        <v>34</v>
      </c>
      <c r="C40" s="56" t="s">
        <v>194</v>
      </c>
      <c r="D40" s="44" t="s">
        <v>34</v>
      </c>
      <c r="E40" s="9" t="s">
        <v>48</v>
      </c>
      <c r="F40" s="9">
        <v>1</v>
      </c>
      <c r="G40" s="9" t="s">
        <v>48</v>
      </c>
      <c r="H40" s="117">
        <v>3</v>
      </c>
      <c r="I40" s="113">
        <v>3</v>
      </c>
      <c r="J40" s="113">
        <v>3</v>
      </c>
      <c r="K40" s="113">
        <v>3</v>
      </c>
      <c r="L40" s="117">
        <v>0</v>
      </c>
      <c r="M40" s="123">
        <f t="shared" si="10"/>
        <v>3</v>
      </c>
      <c r="N40" s="113">
        <v>1200</v>
      </c>
      <c r="O40" s="113">
        <f t="shared" si="11"/>
        <v>3600</v>
      </c>
      <c r="P40" s="118">
        <v>0</v>
      </c>
      <c r="Q40" s="113">
        <f t="shared" si="12"/>
        <v>0</v>
      </c>
      <c r="R40" s="118">
        <v>3</v>
      </c>
      <c r="S40" s="113">
        <f t="shared" si="13"/>
        <v>3600</v>
      </c>
      <c r="T40" s="118">
        <v>0</v>
      </c>
      <c r="U40" s="113">
        <f t="shared" si="14"/>
        <v>0</v>
      </c>
      <c r="V40" s="118">
        <v>0</v>
      </c>
      <c r="W40" s="113">
        <f t="shared" si="9"/>
        <v>0</v>
      </c>
    </row>
    <row r="41" spans="1:23" x14ac:dyDescent="0.55000000000000004">
      <c r="A41" s="43"/>
      <c r="B41" s="13">
        <f t="shared" si="0"/>
        <v>35</v>
      </c>
      <c r="C41" s="56" t="s">
        <v>195</v>
      </c>
      <c r="D41" s="44" t="s">
        <v>331</v>
      </c>
      <c r="E41" s="11" t="s">
        <v>50</v>
      </c>
      <c r="F41" s="9">
        <v>1</v>
      </c>
      <c r="G41" s="11" t="s">
        <v>50</v>
      </c>
      <c r="H41" s="117">
        <v>6</v>
      </c>
      <c r="I41" s="113">
        <v>6</v>
      </c>
      <c r="J41" s="113">
        <v>6</v>
      </c>
      <c r="K41" s="113">
        <v>6</v>
      </c>
      <c r="L41" s="117">
        <v>0</v>
      </c>
      <c r="M41" s="123">
        <v>4</v>
      </c>
      <c r="N41" s="113">
        <v>4000</v>
      </c>
      <c r="O41" s="113">
        <f t="shared" si="11"/>
        <v>16000</v>
      </c>
      <c r="P41" s="118">
        <v>1</v>
      </c>
      <c r="Q41" s="113">
        <f t="shared" si="12"/>
        <v>4000</v>
      </c>
      <c r="R41" s="118">
        <v>1</v>
      </c>
      <c r="S41" s="113">
        <f t="shared" si="13"/>
        <v>4000</v>
      </c>
      <c r="T41" s="118">
        <v>1</v>
      </c>
      <c r="U41" s="113">
        <f t="shared" si="14"/>
        <v>4000</v>
      </c>
      <c r="V41" s="118">
        <v>1</v>
      </c>
      <c r="W41" s="113">
        <f t="shared" si="9"/>
        <v>4000</v>
      </c>
    </row>
    <row r="42" spans="1:23" x14ac:dyDescent="0.55000000000000004">
      <c r="A42" s="43"/>
      <c r="B42" s="13">
        <f t="shared" si="0"/>
        <v>36</v>
      </c>
      <c r="C42" s="56" t="s">
        <v>196</v>
      </c>
      <c r="D42" s="63" t="s">
        <v>83</v>
      </c>
      <c r="E42" s="11" t="s">
        <v>46</v>
      </c>
      <c r="F42" s="9">
        <v>1</v>
      </c>
      <c r="G42" s="11" t="s">
        <v>46</v>
      </c>
      <c r="H42" s="117">
        <v>7</v>
      </c>
      <c r="I42" s="113">
        <v>7</v>
      </c>
      <c r="J42" s="113">
        <v>7</v>
      </c>
      <c r="K42" s="113">
        <v>7</v>
      </c>
      <c r="L42" s="117">
        <v>2</v>
      </c>
      <c r="M42" s="123">
        <f t="shared" si="10"/>
        <v>5</v>
      </c>
      <c r="N42" s="113">
        <v>9000</v>
      </c>
      <c r="O42" s="113">
        <f t="shared" si="11"/>
        <v>45000</v>
      </c>
      <c r="P42" s="118">
        <v>3</v>
      </c>
      <c r="Q42" s="113">
        <f t="shared" si="12"/>
        <v>27000</v>
      </c>
      <c r="R42" s="118">
        <v>0</v>
      </c>
      <c r="S42" s="113">
        <f t="shared" si="13"/>
        <v>0</v>
      </c>
      <c r="T42" s="118">
        <v>2</v>
      </c>
      <c r="U42" s="113">
        <f t="shared" si="14"/>
        <v>18000</v>
      </c>
      <c r="V42" s="118">
        <v>0</v>
      </c>
      <c r="W42" s="113">
        <f t="shared" si="9"/>
        <v>0</v>
      </c>
    </row>
    <row r="43" spans="1:23" ht="25.5" customHeight="1" x14ac:dyDescent="0.55000000000000004">
      <c r="A43" s="43"/>
      <c r="B43" s="13">
        <f t="shared" si="0"/>
        <v>37</v>
      </c>
      <c r="C43" s="56" t="s">
        <v>197</v>
      </c>
      <c r="D43" s="63" t="s">
        <v>84</v>
      </c>
      <c r="E43" s="1" t="s">
        <v>50</v>
      </c>
      <c r="F43" s="9">
        <v>1</v>
      </c>
      <c r="G43" s="1" t="s">
        <v>50</v>
      </c>
      <c r="H43" s="117">
        <v>6</v>
      </c>
      <c r="I43" s="113">
        <v>6</v>
      </c>
      <c r="J43" s="113">
        <v>6</v>
      </c>
      <c r="K43" s="113">
        <v>6</v>
      </c>
      <c r="L43" s="117">
        <v>3</v>
      </c>
      <c r="M43" s="123">
        <f t="shared" si="10"/>
        <v>3</v>
      </c>
      <c r="N43" s="113">
        <v>3000</v>
      </c>
      <c r="O43" s="113">
        <f t="shared" si="11"/>
        <v>9000</v>
      </c>
      <c r="P43" s="118">
        <v>0</v>
      </c>
      <c r="Q43" s="113">
        <f t="shared" si="12"/>
        <v>0</v>
      </c>
      <c r="R43" s="118">
        <v>3</v>
      </c>
      <c r="S43" s="113">
        <f t="shared" si="13"/>
        <v>9000</v>
      </c>
      <c r="T43" s="118">
        <v>0</v>
      </c>
      <c r="U43" s="113">
        <f t="shared" si="14"/>
        <v>0</v>
      </c>
      <c r="V43" s="118">
        <v>0</v>
      </c>
      <c r="W43" s="113">
        <f t="shared" si="9"/>
        <v>0</v>
      </c>
    </row>
    <row r="44" spans="1:23" x14ac:dyDescent="0.55000000000000004">
      <c r="A44" s="43"/>
      <c r="B44" s="13">
        <f t="shared" si="0"/>
        <v>38</v>
      </c>
      <c r="C44" s="56" t="s">
        <v>198</v>
      </c>
      <c r="D44" s="63" t="s">
        <v>85</v>
      </c>
      <c r="E44" s="1" t="s">
        <v>50</v>
      </c>
      <c r="F44" s="9">
        <v>1</v>
      </c>
      <c r="G44" s="1" t="s">
        <v>50</v>
      </c>
      <c r="H44" s="117">
        <v>7</v>
      </c>
      <c r="I44" s="113">
        <v>7</v>
      </c>
      <c r="J44" s="113">
        <v>7</v>
      </c>
      <c r="K44" s="113">
        <v>7</v>
      </c>
      <c r="L44" s="117">
        <v>2</v>
      </c>
      <c r="M44" s="123">
        <f t="shared" si="10"/>
        <v>5</v>
      </c>
      <c r="N44" s="113">
        <v>7500</v>
      </c>
      <c r="O44" s="113">
        <f t="shared" si="11"/>
        <v>37500</v>
      </c>
      <c r="P44" s="118">
        <v>0</v>
      </c>
      <c r="Q44" s="113">
        <f t="shared" si="12"/>
        <v>0</v>
      </c>
      <c r="R44" s="118">
        <v>5</v>
      </c>
      <c r="S44" s="113">
        <f t="shared" si="13"/>
        <v>37500</v>
      </c>
      <c r="T44" s="118">
        <v>0</v>
      </c>
      <c r="U44" s="113">
        <f t="shared" si="14"/>
        <v>0</v>
      </c>
      <c r="V44" s="118">
        <v>0</v>
      </c>
      <c r="W44" s="113">
        <f t="shared" si="9"/>
        <v>0</v>
      </c>
    </row>
    <row r="45" spans="1:23" x14ac:dyDescent="0.55000000000000004">
      <c r="A45" s="43"/>
      <c r="B45" s="13">
        <f t="shared" si="0"/>
        <v>39</v>
      </c>
      <c r="C45" s="56" t="s">
        <v>199</v>
      </c>
      <c r="D45" s="63" t="s">
        <v>294</v>
      </c>
      <c r="E45" s="1" t="s">
        <v>50</v>
      </c>
      <c r="F45" s="9">
        <v>1</v>
      </c>
      <c r="G45" s="1" t="s">
        <v>50</v>
      </c>
      <c r="H45" s="117">
        <v>7</v>
      </c>
      <c r="I45" s="113">
        <v>7</v>
      </c>
      <c r="J45" s="113">
        <v>7</v>
      </c>
      <c r="K45" s="113">
        <v>7</v>
      </c>
      <c r="L45" s="117">
        <v>3</v>
      </c>
      <c r="M45" s="123">
        <f t="shared" si="10"/>
        <v>4</v>
      </c>
      <c r="N45" s="113">
        <v>4000</v>
      </c>
      <c r="O45" s="113">
        <f t="shared" ref="O45:O49" si="15">M45*N45</f>
        <v>16000</v>
      </c>
      <c r="P45" s="118">
        <v>2</v>
      </c>
      <c r="Q45" s="113">
        <f t="shared" ref="Q45:Q49" si="16">N45*P45</f>
        <v>8000</v>
      </c>
      <c r="R45" s="118">
        <v>2</v>
      </c>
      <c r="S45" s="113">
        <f t="shared" ref="S45:S49" si="17">$N45*R45</f>
        <v>8000</v>
      </c>
      <c r="T45" s="118">
        <v>0</v>
      </c>
      <c r="U45" s="113">
        <f t="shared" ref="U45:U49" si="18">$N45*T45</f>
        <v>0</v>
      </c>
      <c r="V45" s="118">
        <v>0</v>
      </c>
      <c r="W45" s="113">
        <f t="shared" si="9"/>
        <v>0</v>
      </c>
    </row>
    <row r="46" spans="1:23" x14ac:dyDescent="0.55000000000000004">
      <c r="A46" s="43"/>
      <c r="B46" s="13">
        <f t="shared" si="0"/>
        <v>40</v>
      </c>
      <c r="C46" s="56" t="s">
        <v>201</v>
      </c>
      <c r="D46" s="63" t="s">
        <v>330</v>
      </c>
      <c r="E46" s="1" t="s">
        <v>50</v>
      </c>
      <c r="F46" s="9">
        <v>1</v>
      </c>
      <c r="G46" s="1" t="s">
        <v>50</v>
      </c>
      <c r="H46" s="117">
        <v>10</v>
      </c>
      <c r="I46" s="113">
        <v>8</v>
      </c>
      <c r="J46" s="113">
        <v>8</v>
      </c>
      <c r="K46" s="113">
        <v>8</v>
      </c>
      <c r="L46" s="117">
        <v>0</v>
      </c>
      <c r="M46" s="123">
        <f t="shared" si="10"/>
        <v>8</v>
      </c>
      <c r="N46" s="113">
        <v>9000</v>
      </c>
      <c r="O46" s="113">
        <f t="shared" si="15"/>
        <v>72000</v>
      </c>
      <c r="P46" s="118">
        <v>2</v>
      </c>
      <c r="Q46" s="113">
        <f t="shared" si="16"/>
        <v>18000</v>
      </c>
      <c r="R46" s="118">
        <v>2</v>
      </c>
      <c r="S46" s="113">
        <f t="shared" si="17"/>
        <v>18000</v>
      </c>
      <c r="T46" s="118">
        <v>2</v>
      </c>
      <c r="U46" s="113">
        <f t="shared" si="18"/>
        <v>18000</v>
      </c>
      <c r="V46" s="118">
        <v>2</v>
      </c>
      <c r="W46" s="113">
        <f t="shared" si="9"/>
        <v>18000</v>
      </c>
    </row>
    <row r="47" spans="1:23" x14ac:dyDescent="0.55000000000000004">
      <c r="A47" s="43"/>
      <c r="B47" s="13">
        <f t="shared" si="0"/>
        <v>41</v>
      </c>
      <c r="C47" s="56" t="s">
        <v>202</v>
      </c>
      <c r="D47" s="64" t="s">
        <v>332</v>
      </c>
      <c r="E47" s="1" t="s">
        <v>50</v>
      </c>
      <c r="F47" s="9">
        <v>1</v>
      </c>
      <c r="G47" s="1" t="s">
        <v>50</v>
      </c>
      <c r="H47" s="117">
        <v>6</v>
      </c>
      <c r="I47" s="113">
        <v>6</v>
      </c>
      <c r="J47" s="113">
        <v>6</v>
      </c>
      <c r="K47" s="113">
        <v>6</v>
      </c>
      <c r="L47" s="117">
        <v>0</v>
      </c>
      <c r="M47" s="123">
        <f t="shared" si="10"/>
        <v>6</v>
      </c>
      <c r="N47" s="113">
        <v>4500</v>
      </c>
      <c r="O47" s="113">
        <f t="shared" si="15"/>
        <v>27000</v>
      </c>
      <c r="P47" s="118">
        <v>2</v>
      </c>
      <c r="Q47" s="113">
        <f t="shared" si="16"/>
        <v>9000</v>
      </c>
      <c r="R47" s="118">
        <v>2</v>
      </c>
      <c r="S47" s="113">
        <f t="shared" si="17"/>
        <v>9000</v>
      </c>
      <c r="T47" s="118">
        <v>2</v>
      </c>
      <c r="U47" s="113">
        <f t="shared" si="18"/>
        <v>9000</v>
      </c>
      <c r="V47" s="118">
        <v>0</v>
      </c>
      <c r="W47" s="113">
        <f t="shared" si="9"/>
        <v>0</v>
      </c>
    </row>
    <row r="48" spans="1:23" x14ac:dyDescent="0.55000000000000004">
      <c r="A48" s="43"/>
      <c r="B48" s="13">
        <f t="shared" si="0"/>
        <v>42</v>
      </c>
      <c r="C48" s="56" t="s">
        <v>203</v>
      </c>
      <c r="D48" s="44" t="s">
        <v>86</v>
      </c>
      <c r="E48" s="11" t="s">
        <v>200</v>
      </c>
      <c r="F48" s="9">
        <v>1</v>
      </c>
      <c r="G48" s="11" t="s">
        <v>200</v>
      </c>
      <c r="H48" s="117">
        <v>12</v>
      </c>
      <c r="I48" s="113">
        <v>0</v>
      </c>
      <c r="J48" s="113">
        <v>0</v>
      </c>
      <c r="K48" s="113">
        <v>9</v>
      </c>
      <c r="L48" s="117">
        <v>0</v>
      </c>
      <c r="M48" s="123">
        <v>0</v>
      </c>
      <c r="N48" s="113">
        <v>60</v>
      </c>
      <c r="O48" s="113">
        <f t="shared" si="15"/>
        <v>0</v>
      </c>
      <c r="P48" s="118">
        <v>0</v>
      </c>
      <c r="Q48" s="113">
        <f t="shared" si="16"/>
        <v>0</v>
      </c>
      <c r="R48" s="118">
        <v>0</v>
      </c>
      <c r="S48" s="113">
        <f t="shared" si="17"/>
        <v>0</v>
      </c>
      <c r="T48" s="118">
        <v>0</v>
      </c>
      <c r="U48" s="113">
        <f t="shared" si="18"/>
        <v>0</v>
      </c>
      <c r="V48" s="118">
        <v>0</v>
      </c>
      <c r="W48" s="113">
        <f t="shared" si="9"/>
        <v>0</v>
      </c>
    </row>
    <row r="49" spans="1:23" x14ac:dyDescent="0.55000000000000004">
      <c r="A49" s="43"/>
      <c r="B49" s="13">
        <f t="shared" si="0"/>
        <v>43</v>
      </c>
      <c r="C49" s="56" t="s">
        <v>204</v>
      </c>
      <c r="D49" s="44" t="s">
        <v>87</v>
      </c>
      <c r="E49" s="11" t="s">
        <v>200</v>
      </c>
      <c r="F49" s="9">
        <v>1</v>
      </c>
      <c r="G49" s="11" t="s">
        <v>200</v>
      </c>
      <c r="H49" s="117">
        <v>12</v>
      </c>
      <c r="I49" s="113">
        <v>0</v>
      </c>
      <c r="J49" s="113">
        <v>0</v>
      </c>
      <c r="K49" s="113">
        <v>9</v>
      </c>
      <c r="L49" s="117">
        <v>0</v>
      </c>
      <c r="M49" s="123">
        <v>0</v>
      </c>
      <c r="N49" s="113">
        <v>500</v>
      </c>
      <c r="O49" s="113">
        <f t="shared" si="15"/>
        <v>0</v>
      </c>
      <c r="P49" s="118">
        <v>0</v>
      </c>
      <c r="Q49" s="113">
        <f t="shared" si="16"/>
        <v>0</v>
      </c>
      <c r="R49" s="118">
        <v>0</v>
      </c>
      <c r="S49" s="113">
        <f t="shared" si="17"/>
        <v>0</v>
      </c>
      <c r="T49" s="118">
        <v>0</v>
      </c>
      <c r="U49" s="113">
        <f t="shared" si="18"/>
        <v>0</v>
      </c>
      <c r="V49" s="118">
        <v>0</v>
      </c>
      <c r="W49" s="113">
        <f t="shared" si="9"/>
        <v>0</v>
      </c>
    </row>
    <row r="50" spans="1:23" x14ac:dyDescent="0.55000000000000004">
      <c r="A50" s="15"/>
      <c r="B50" s="15"/>
      <c r="C50" s="15"/>
      <c r="D50" s="18" t="s">
        <v>205</v>
      </c>
      <c r="E50" s="15"/>
      <c r="F50" s="15"/>
      <c r="G50" s="15"/>
      <c r="H50" s="120"/>
      <c r="I50" s="120"/>
      <c r="J50" s="120"/>
      <c r="K50" s="121"/>
      <c r="L50" s="120"/>
      <c r="M50" s="122"/>
      <c r="N50" s="120"/>
      <c r="O50" s="120"/>
      <c r="P50" s="120"/>
      <c r="Q50" s="120"/>
      <c r="R50" s="120"/>
      <c r="S50" s="120"/>
      <c r="T50" s="120"/>
      <c r="U50" s="120"/>
      <c r="V50" s="120"/>
      <c r="W50" s="113">
        <f t="shared" si="9"/>
        <v>0</v>
      </c>
    </row>
    <row r="51" spans="1:23" x14ac:dyDescent="0.55000000000000004">
      <c r="A51" s="43"/>
      <c r="B51" s="13">
        <f t="shared" si="0"/>
        <v>44</v>
      </c>
      <c r="C51" s="56" t="s">
        <v>206</v>
      </c>
      <c r="D51" s="62" t="s">
        <v>362</v>
      </c>
      <c r="E51" s="47" t="s">
        <v>49</v>
      </c>
      <c r="F51" s="9">
        <v>50</v>
      </c>
      <c r="G51" s="47" t="s">
        <v>42</v>
      </c>
      <c r="H51" s="117">
        <v>15</v>
      </c>
      <c r="I51" s="113">
        <v>15</v>
      </c>
      <c r="J51" s="113">
        <v>15</v>
      </c>
      <c r="K51" s="113">
        <v>15</v>
      </c>
      <c r="L51" s="117">
        <v>5</v>
      </c>
      <c r="M51" s="123">
        <v>10</v>
      </c>
      <c r="N51" s="113">
        <v>4750</v>
      </c>
      <c r="O51" s="113">
        <f t="shared" ref="O51" si="19">M51*N51</f>
        <v>47500</v>
      </c>
      <c r="P51" s="118">
        <v>5</v>
      </c>
      <c r="Q51" s="113">
        <f t="shared" ref="Q51" si="20">N51*P51</f>
        <v>23750</v>
      </c>
      <c r="R51" s="118">
        <v>0</v>
      </c>
      <c r="S51" s="113">
        <f t="shared" ref="S51" si="21">$N51*R51</f>
        <v>0</v>
      </c>
      <c r="T51" s="118">
        <v>5</v>
      </c>
      <c r="U51" s="113">
        <f t="shared" ref="U51" si="22">$N51*T51</f>
        <v>23750</v>
      </c>
      <c r="V51" s="118">
        <v>0</v>
      </c>
      <c r="W51" s="113">
        <f t="shared" si="9"/>
        <v>0</v>
      </c>
    </row>
    <row r="52" spans="1:23" x14ac:dyDescent="0.55000000000000004">
      <c r="A52" s="43"/>
      <c r="B52" s="13">
        <f t="shared" si="0"/>
        <v>45</v>
      </c>
      <c r="C52" s="56" t="s">
        <v>207</v>
      </c>
      <c r="D52" s="62" t="s">
        <v>326</v>
      </c>
      <c r="E52" s="47" t="s">
        <v>35</v>
      </c>
      <c r="F52" s="9">
        <v>100</v>
      </c>
      <c r="G52" s="47" t="s">
        <v>42</v>
      </c>
      <c r="H52" s="117">
        <v>25</v>
      </c>
      <c r="I52" s="113">
        <v>10</v>
      </c>
      <c r="J52" s="113">
        <v>10</v>
      </c>
      <c r="K52" s="113">
        <v>20</v>
      </c>
      <c r="L52" s="117">
        <v>1</v>
      </c>
      <c r="M52" s="123">
        <v>20</v>
      </c>
      <c r="N52" s="119">
        <v>11770</v>
      </c>
      <c r="O52" s="113">
        <f t="shared" ref="O52:O62" si="23">M52*N52</f>
        <v>235400</v>
      </c>
      <c r="P52" s="118">
        <v>5</v>
      </c>
      <c r="Q52" s="113">
        <f t="shared" ref="Q52:Q62" si="24">N52*P52</f>
        <v>58850</v>
      </c>
      <c r="R52" s="118">
        <v>5</v>
      </c>
      <c r="S52" s="113">
        <f t="shared" ref="S52:S62" si="25">$N52*R52</f>
        <v>58850</v>
      </c>
      <c r="T52" s="118">
        <v>5</v>
      </c>
      <c r="U52" s="113">
        <f t="shared" ref="U52:U62" si="26">$N52*T52</f>
        <v>58850</v>
      </c>
      <c r="V52" s="118">
        <v>5</v>
      </c>
      <c r="W52" s="113">
        <f t="shared" si="9"/>
        <v>58850</v>
      </c>
    </row>
    <row r="53" spans="1:23" x14ac:dyDescent="0.55000000000000004">
      <c r="A53" s="43"/>
      <c r="B53" s="13">
        <f t="shared" si="0"/>
        <v>46</v>
      </c>
      <c r="C53" s="56" t="s">
        <v>208</v>
      </c>
      <c r="D53" s="62" t="s">
        <v>363</v>
      </c>
      <c r="E53" s="47" t="s">
        <v>49</v>
      </c>
      <c r="F53" s="9">
        <v>50</v>
      </c>
      <c r="G53" s="47" t="s">
        <v>42</v>
      </c>
      <c r="H53" s="117">
        <v>15</v>
      </c>
      <c r="I53" s="113">
        <v>20</v>
      </c>
      <c r="J53" s="113">
        <v>20</v>
      </c>
      <c r="K53" s="113">
        <v>15</v>
      </c>
      <c r="L53" s="117">
        <v>5</v>
      </c>
      <c r="M53" s="123">
        <v>15</v>
      </c>
      <c r="N53" s="113">
        <v>2370</v>
      </c>
      <c r="O53" s="113">
        <f t="shared" si="23"/>
        <v>35550</v>
      </c>
      <c r="P53" s="118">
        <v>5</v>
      </c>
      <c r="Q53" s="113">
        <f t="shared" si="24"/>
        <v>11850</v>
      </c>
      <c r="R53" s="118">
        <v>5</v>
      </c>
      <c r="S53" s="113">
        <f t="shared" si="25"/>
        <v>11850</v>
      </c>
      <c r="T53" s="118">
        <v>5</v>
      </c>
      <c r="U53" s="113">
        <f t="shared" si="26"/>
        <v>11850</v>
      </c>
      <c r="V53" s="118">
        <v>0</v>
      </c>
      <c r="W53" s="113">
        <f t="shared" si="9"/>
        <v>0</v>
      </c>
    </row>
    <row r="54" spans="1:23" x14ac:dyDescent="0.55000000000000004">
      <c r="A54" s="43"/>
      <c r="B54" s="13">
        <f t="shared" si="0"/>
        <v>47</v>
      </c>
      <c r="C54" s="56" t="s">
        <v>209</v>
      </c>
      <c r="D54" s="62" t="s">
        <v>295</v>
      </c>
      <c r="E54" s="116" t="s">
        <v>49</v>
      </c>
      <c r="F54" s="9">
        <v>40</v>
      </c>
      <c r="G54" s="116" t="s">
        <v>42</v>
      </c>
      <c r="H54" s="117">
        <v>100</v>
      </c>
      <c r="I54" s="113">
        <v>100</v>
      </c>
      <c r="J54" s="113">
        <v>100</v>
      </c>
      <c r="K54" s="113">
        <v>100</v>
      </c>
      <c r="L54" s="117">
        <v>8</v>
      </c>
      <c r="M54" s="123">
        <v>120</v>
      </c>
      <c r="N54" s="119">
        <v>800</v>
      </c>
      <c r="O54" s="113">
        <f t="shared" si="23"/>
        <v>96000</v>
      </c>
      <c r="P54" s="118">
        <v>30</v>
      </c>
      <c r="Q54" s="113">
        <f t="shared" si="24"/>
        <v>24000</v>
      </c>
      <c r="R54" s="118">
        <v>30</v>
      </c>
      <c r="S54" s="113">
        <f t="shared" si="25"/>
        <v>24000</v>
      </c>
      <c r="T54" s="118">
        <v>30</v>
      </c>
      <c r="U54" s="113">
        <f t="shared" si="26"/>
        <v>24000</v>
      </c>
      <c r="V54" s="118">
        <v>30</v>
      </c>
      <c r="W54" s="113">
        <f t="shared" si="9"/>
        <v>24000</v>
      </c>
    </row>
    <row r="55" spans="1:23" x14ac:dyDescent="0.55000000000000004">
      <c r="A55" s="43"/>
      <c r="B55" s="13">
        <f t="shared" si="0"/>
        <v>48</v>
      </c>
      <c r="C55" s="56" t="s">
        <v>210</v>
      </c>
      <c r="D55" s="62" t="s">
        <v>296</v>
      </c>
      <c r="E55" s="9" t="s">
        <v>49</v>
      </c>
      <c r="F55" s="9">
        <v>40</v>
      </c>
      <c r="G55" s="9" t="s">
        <v>42</v>
      </c>
      <c r="H55" s="117">
        <v>10</v>
      </c>
      <c r="I55" s="113">
        <v>10</v>
      </c>
      <c r="J55" s="113">
        <v>20</v>
      </c>
      <c r="K55" s="113">
        <v>50</v>
      </c>
      <c r="L55" s="117">
        <v>5</v>
      </c>
      <c r="M55" s="123">
        <v>45</v>
      </c>
      <c r="N55" s="119">
        <v>1000</v>
      </c>
      <c r="O55" s="113">
        <f t="shared" si="23"/>
        <v>45000</v>
      </c>
      <c r="P55" s="118">
        <v>15</v>
      </c>
      <c r="Q55" s="113">
        <f t="shared" si="24"/>
        <v>15000</v>
      </c>
      <c r="R55" s="118">
        <v>10</v>
      </c>
      <c r="S55" s="113">
        <f t="shared" si="25"/>
        <v>10000</v>
      </c>
      <c r="T55" s="118">
        <v>10</v>
      </c>
      <c r="U55" s="113">
        <f t="shared" si="26"/>
        <v>10000</v>
      </c>
      <c r="V55" s="118">
        <v>10</v>
      </c>
      <c r="W55" s="113">
        <f t="shared" si="9"/>
        <v>10000</v>
      </c>
    </row>
    <row r="56" spans="1:23" x14ac:dyDescent="0.55000000000000004">
      <c r="A56" s="43"/>
      <c r="B56" s="13">
        <f t="shared" si="0"/>
        <v>49</v>
      </c>
      <c r="C56" s="56" t="s">
        <v>211</v>
      </c>
      <c r="D56" s="62" t="s">
        <v>297</v>
      </c>
      <c r="E56" s="9" t="s">
        <v>49</v>
      </c>
      <c r="F56" s="9">
        <v>100</v>
      </c>
      <c r="G56" s="9" t="s">
        <v>42</v>
      </c>
      <c r="H56" s="117">
        <v>4</v>
      </c>
      <c r="I56" s="113">
        <v>4</v>
      </c>
      <c r="J56" s="113">
        <v>4</v>
      </c>
      <c r="K56" s="113">
        <v>5</v>
      </c>
      <c r="L56" s="117">
        <v>0</v>
      </c>
      <c r="M56" s="123">
        <v>5</v>
      </c>
      <c r="N56" s="113">
        <v>3750</v>
      </c>
      <c r="O56" s="113">
        <f t="shared" si="23"/>
        <v>18750</v>
      </c>
      <c r="P56" s="118">
        <v>3</v>
      </c>
      <c r="Q56" s="113">
        <f t="shared" si="24"/>
        <v>11250</v>
      </c>
      <c r="R56" s="118">
        <v>0</v>
      </c>
      <c r="S56" s="113">
        <f t="shared" si="25"/>
        <v>0</v>
      </c>
      <c r="T56" s="118">
        <v>2</v>
      </c>
      <c r="U56" s="113">
        <f t="shared" si="26"/>
        <v>7500</v>
      </c>
      <c r="V56" s="118">
        <v>0</v>
      </c>
      <c r="W56" s="113">
        <f t="shared" si="9"/>
        <v>0</v>
      </c>
    </row>
    <row r="57" spans="1:23" x14ac:dyDescent="0.55000000000000004">
      <c r="A57" s="43"/>
      <c r="B57" s="13">
        <f t="shared" si="0"/>
        <v>50</v>
      </c>
      <c r="C57" s="56" t="s">
        <v>212</v>
      </c>
      <c r="D57" s="62" t="s">
        <v>298</v>
      </c>
      <c r="E57" s="9" t="s">
        <v>49</v>
      </c>
      <c r="F57" s="9">
        <v>50</v>
      </c>
      <c r="G57" s="9" t="s">
        <v>42</v>
      </c>
      <c r="H57" s="117">
        <v>10</v>
      </c>
      <c r="I57" s="113">
        <v>5</v>
      </c>
      <c r="J57" s="113">
        <v>5</v>
      </c>
      <c r="K57" s="113">
        <v>10</v>
      </c>
      <c r="L57" s="117">
        <v>3</v>
      </c>
      <c r="M57" s="123">
        <v>10</v>
      </c>
      <c r="N57" s="119">
        <v>1400</v>
      </c>
      <c r="O57" s="113">
        <f t="shared" si="23"/>
        <v>14000</v>
      </c>
      <c r="P57" s="118">
        <v>5</v>
      </c>
      <c r="Q57" s="113">
        <f t="shared" si="24"/>
        <v>7000</v>
      </c>
      <c r="R57" s="118">
        <v>0</v>
      </c>
      <c r="S57" s="113">
        <f t="shared" si="25"/>
        <v>0</v>
      </c>
      <c r="T57" s="118">
        <v>5</v>
      </c>
      <c r="U57" s="113">
        <f t="shared" si="26"/>
        <v>7000</v>
      </c>
      <c r="V57" s="118">
        <v>0</v>
      </c>
      <c r="W57" s="113">
        <f t="shared" si="9"/>
        <v>0</v>
      </c>
    </row>
    <row r="58" spans="1:23" x14ac:dyDescent="0.55000000000000004">
      <c r="A58" s="43"/>
      <c r="B58" s="13">
        <f t="shared" si="0"/>
        <v>51</v>
      </c>
      <c r="C58" s="56" t="s">
        <v>213</v>
      </c>
      <c r="D58" s="62" t="s">
        <v>299</v>
      </c>
      <c r="E58" s="9" t="s">
        <v>49</v>
      </c>
      <c r="F58" s="9">
        <v>100</v>
      </c>
      <c r="G58" s="9" t="s">
        <v>42</v>
      </c>
      <c r="H58" s="117">
        <v>2</v>
      </c>
      <c r="I58" s="113">
        <v>2</v>
      </c>
      <c r="J58" s="113">
        <v>2</v>
      </c>
      <c r="K58" s="113">
        <v>3</v>
      </c>
      <c r="L58" s="117">
        <v>1</v>
      </c>
      <c r="M58" s="123">
        <f t="shared" si="10"/>
        <v>2</v>
      </c>
      <c r="N58" s="113">
        <v>4000</v>
      </c>
      <c r="O58" s="113">
        <f t="shared" si="23"/>
        <v>8000</v>
      </c>
      <c r="P58" s="118">
        <v>0</v>
      </c>
      <c r="Q58" s="113">
        <f t="shared" si="24"/>
        <v>0</v>
      </c>
      <c r="R58" s="118">
        <v>2</v>
      </c>
      <c r="S58" s="113">
        <f t="shared" si="25"/>
        <v>8000</v>
      </c>
      <c r="T58" s="118">
        <v>0</v>
      </c>
      <c r="U58" s="113">
        <f t="shared" si="26"/>
        <v>0</v>
      </c>
      <c r="V58" s="118">
        <v>0</v>
      </c>
      <c r="W58" s="113">
        <f t="shared" si="9"/>
        <v>0</v>
      </c>
    </row>
    <row r="59" spans="1:23" x14ac:dyDescent="0.55000000000000004">
      <c r="A59" s="43"/>
      <c r="B59" s="13">
        <f t="shared" si="0"/>
        <v>52</v>
      </c>
      <c r="C59" s="56" t="s">
        <v>214</v>
      </c>
      <c r="D59" s="62" t="s">
        <v>300</v>
      </c>
      <c r="E59" s="13" t="s">
        <v>49</v>
      </c>
      <c r="F59" s="9">
        <v>40</v>
      </c>
      <c r="G59" s="13" t="s">
        <v>42</v>
      </c>
      <c r="H59" s="117">
        <v>45</v>
      </c>
      <c r="I59" s="113">
        <v>36</v>
      </c>
      <c r="J59" s="113">
        <v>36</v>
      </c>
      <c r="K59" s="113">
        <v>45</v>
      </c>
      <c r="L59" s="117">
        <v>10</v>
      </c>
      <c r="M59" s="123">
        <v>40</v>
      </c>
      <c r="N59" s="119">
        <v>1000</v>
      </c>
      <c r="O59" s="113">
        <f t="shared" si="23"/>
        <v>40000</v>
      </c>
      <c r="P59" s="125">
        <v>20</v>
      </c>
      <c r="Q59" s="113">
        <f t="shared" si="24"/>
        <v>20000</v>
      </c>
      <c r="R59" s="118">
        <v>0</v>
      </c>
      <c r="S59" s="113">
        <f t="shared" si="25"/>
        <v>0</v>
      </c>
      <c r="T59" s="118">
        <v>20</v>
      </c>
      <c r="U59" s="113">
        <f t="shared" si="26"/>
        <v>20000</v>
      </c>
      <c r="V59" s="118">
        <v>0</v>
      </c>
      <c r="W59" s="113">
        <f t="shared" si="9"/>
        <v>0</v>
      </c>
    </row>
    <row r="60" spans="1:23" x14ac:dyDescent="0.55000000000000004">
      <c r="A60" s="43"/>
      <c r="B60" s="13">
        <f t="shared" si="0"/>
        <v>53</v>
      </c>
      <c r="C60" s="56" t="s">
        <v>215</v>
      </c>
      <c r="D60" s="62" t="s">
        <v>329</v>
      </c>
      <c r="E60" s="13" t="s">
        <v>49</v>
      </c>
      <c r="F60" s="9">
        <v>25</v>
      </c>
      <c r="G60" s="13" t="s">
        <v>42</v>
      </c>
      <c r="H60" s="117">
        <v>25</v>
      </c>
      <c r="I60" s="113">
        <v>25</v>
      </c>
      <c r="J60" s="113">
        <v>25</v>
      </c>
      <c r="K60" s="113">
        <v>25</v>
      </c>
      <c r="L60" s="117">
        <v>0</v>
      </c>
      <c r="M60" s="123">
        <v>25</v>
      </c>
      <c r="N60" s="124">
        <v>6232.75</v>
      </c>
      <c r="O60" s="124">
        <f t="shared" si="23"/>
        <v>155818.75</v>
      </c>
      <c r="P60" s="125">
        <v>5</v>
      </c>
      <c r="Q60" s="124">
        <f t="shared" si="24"/>
        <v>31163.75</v>
      </c>
      <c r="R60" s="125">
        <v>10</v>
      </c>
      <c r="S60" s="113">
        <f t="shared" si="25"/>
        <v>62327.5</v>
      </c>
      <c r="T60" s="118">
        <v>5</v>
      </c>
      <c r="U60" s="113">
        <f t="shared" si="26"/>
        <v>31163.75</v>
      </c>
      <c r="V60" s="118">
        <v>5</v>
      </c>
      <c r="W60" s="113">
        <f t="shared" si="9"/>
        <v>31163.75</v>
      </c>
    </row>
    <row r="61" spans="1:23" x14ac:dyDescent="0.55000000000000004">
      <c r="A61" s="43"/>
      <c r="B61" s="13">
        <f t="shared" si="0"/>
        <v>54</v>
      </c>
      <c r="C61" s="56"/>
      <c r="D61" s="62" t="s">
        <v>365</v>
      </c>
      <c r="E61" s="13" t="s">
        <v>49</v>
      </c>
      <c r="F61" s="9">
        <v>25</v>
      </c>
      <c r="G61" s="13" t="s">
        <v>42</v>
      </c>
      <c r="H61" s="117">
        <v>25</v>
      </c>
      <c r="I61" s="113">
        <v>25</v>
      </c>
      <c r="J61" s="113">
        <v>25</v>
      </c>
      <c r="K61" s="113">
        <v>25</v>
      </c>
      <c r="L61" s="117">
        <v>13</v>
      </c>
      <c r="M61" s="123">
        <v>15</v>
      </c>
      <c r="N61" s="124">
        <v>3477.5</v>
      </c>
      <c r="O61" s="124">
        <f t="shared" si="23"/>
        <v>52162.5</v>
      </c>
      <c r="P61" s="125">
        <v>0</v>
      </c>
      <c r="Q61" s="124">
        <f t="shared" si="24"/>
        <v>0</v>
      </c>
      <c r="R61" s="125">
        <v>5</v>
      </c>
      <c r="S61" s="113">
        <f t="shared" si="25"/>
        <v>17387.5</v>
      </c>
      <c r="T61" s="118">
        <v>5</v>
      </c>
      <c r="U61" s="113">
        <f t="shared" si="26"/>
        <v>17387.5</v>
      </c>
      <c r="V61" s="118">
        <v>5</v>
      </c>
      <c r="W61" s="113">
        <f t="shared" si="9"/>
        <v>17387.5</v>
      </c>
    </row>
    <row r="62" spans="1:23" x14ac:dyDescent="0.55000000000000004">
      <c r="A62" s="43"/>
      <c r="B62" s="13">
        <f t="shared" si="0"/>
        <v>55</v>
      </c>
      <c r="C62" s="56" t="s">
        <v>216</v>
      </c>
      <c r="D62" s="62" t="s">
        <v>301</v>
      </c>
      <c r="E62" s="13" t="s">
        <v>49</v>
      </c>
      <c r="F62" s="9">
        <v>30</v>
      </c>
      <c r="G62" s="13" t="s">
        <v>42</v>
      </c>
      <c r="H62" s="117">
        <v>4</v>
      </c>
      <c r="I62" s="113">
        <v>4</v>
      </c>
      <c r="J62" s="113">
        <v>4</v>
      </c>
      <c r="K62" s="113">
        <v>4</v>
      </c>
      <c r="L62" s="117">
        <v>2</v>
      </c>
      <c r="M62" s="123">
        <v>4</v>
      </c>
      <c r="N62" s="113">
        <v>5700</v>
      </c>
      <c r="O62" s="113">
        <f t="shared" si="23"/>
        <v>22800</v>
      </c>
      <c r="P62" s="118">
        <v>0</v>
      </c>
      <c r="Q62" s="113">
        <f t="shared" si="24"/>
        <v>0</v>
      </c>
      <c r="R62" s="118">
        <v>2</v>
      </c>
      <c r="S62" s="113">
        <f t="shared" si="25"/>
        <v>11400</v>
      </c>
      <c r="T62" s="118">
        <v>2</v>
      </c>
      <c r="U62" s="113">
        <f t="shared" si="26"/>
        <v>11400</v>
      </c>
      <c r="V62" s="118">
        <v>0</v>
      </c>
      <c r="W62" s="113">
        <f t="shared" si="9"/>
        <v>0</v>
      </c>
    </row>
    <row r="63" spans="1:23" x14ac:dyDescent="0.55000000000000004">
      <c r="A63" s="43"/>
      <c r="B63" s="13">
        <f t="shared" si="0"/>
        <v>56</v>
      </c>
      <c r="C63" s="56" t="s">
        <v>217</v>
      </c>
      <c r="D63" s="62" t="s">
        <v>302</v>
      </c>
      <c r="E63" s="47" t="s">
        <v>49</v>
      </c>
      <c r="F63" s="9">
        <v>50</v>
      </c>
      <c r="G63" s="47" t="s">
        <v>42</v>
      </c>
      <c r="H63" s="117">
        <v>20</v>
      </c>
      <c r="I63" s="113">
        <v>26</v>
      </c>
      <c r="J63" s="113">
        <v>26</v>
      </c>
      <c r="K63" s="113">
        <v>30</v>
      </c>
      <c r="L63" s="117">
        <v>5</v>
      </c>
      <c r="M63" s="123">
        <v>30</v>
      </c>
      <c r="N63" s="113">
        <v>290</v>
      </c>
      <c r="O63" s="113">
        <f t="shared" ref="O63:O69" si="27">M63*N63</f>
        <v>8700</v>
      </c>
      <c r="P63" s="118">
        <v>20</v>
      </c>
      <c r="Q63" s="113">
        <f t="shared" ref="Q63:Q69" si="28">N63*P63</f>
        <v>5800</v>
      </c>
      <c r="R63" s="118">
        <v>0</v>
      </c>
      <c r="S63" s="113">
        <f t="shared" ref="S63:S69" si="29">$N63*R63</f>
        <v>0</v>
      </c>
      <c r="T63" s="118">
        <v>10</v>
      </c>
      <c r="U63" s="113">
        <f t="shared" ref="U63:U69" si="30">$N63*T63</f>
        <v>2900</v>
      </c>
      <c r="V63" s="118">
        <v>0</v>
      </c>
      <c r="W63" s="113">
        <f t="shared" si="9"/>
        <v>0</v>
      </c>
    </row>
    <row r="64" spans="1:23" x14ac:dyDescent="0.55000000000000004">
      <c r="A64" s="43"/>
      <c r="B64" s="13">
        <f t="shared" si="0"/>
        <v>57</v>
      </c>
      <c r="C64" s="56" t="s">
        <v>218</v>
      </c>
      <c r="D64" s="62" t="s">
        <v>328</v>
      </c>
      <c r="E64" s="13" t="s">
        <v>49</v>
      </c>
      <c r="F64" s="9">
        <v>25</v>
      </c>
      <c r="G64" s="13" t="s">
        <v>42</v>
      </c>
      <c r="H64" s="117">
        <v>25</v>
      </c>
      <c r="I64" s="113">
        <v>20</v>
      </c>
      <c r="J64" s="113">
        <v>20</v>
      </c>
      <c r="K64" s="113">
        <v>25</v>
      </c>
      <c r="L64" s="117">
        <v>5</v>
      </c>
      <c r="M64" s="123">
        <v>20</v>
      </c>
      <c r="N64" s="113">
        <v>1605</v>
      </c>
      <c r="O64" s="113">
        <f t="shared" si="27"/>
        <v>32100</v>
      </c>
      <c r="P64" s="118">
        <v>0</v>
      </c>
      <c r="Q64" s="113">
        <f t="shared" si="28"/>
        <v>0</v>
      </c>
      <c r="R64" s="118">
        <v>10</v>
      </c>
      <c r="S64" s="113">
        <f t="shared" si="29"/>
        <v>16050</v>
      </c>
      <c r="T64" s="118">
        <v>10</v>
      </c>
      <c r="U64" s="113">
        <f t="shared" si="30"/>
        <v>16050</v>
      </c>
      <c r="V64" s="118">
        <v>0</v>
      </c>
      <c r="W64" s="113">
        <f t="shared" si="9"/>
        <v>0</v>
      </c>
    </row>
    <row r="65" spans="1:23" x14ac:dyDescent="0.55000000000000004">
      <c r="A65" s="43"/>
      <c r="B65" s="13">
        <f t="shared" si="0"/>
        <v>58</v>
      </c>
      <c r="C65" s="56" t="s">
        <v>219</v>
      </c>
      <c r="D65" s="62" t="s">
        <v>327</v>
      </c>
      <c r="E65" s="47" t="s">
        <v>49</v>
      </c>
      <c r="F65" s="9">
        <v>100</v>
      </c>
      <c r="G65" s="47" t="s">
        <v>42</v>
      </c>
      <c r="H65" s="117">
        <v>40</v>
      </c>
      <c r="I65" s="113">
        <v>20</v>
      </c>
      <c r="J65" s="113">
        <v>20</v>
      </c>
      <c r="K65" s="113">
        <v>30</v>
      </c>
      <c r="L65" s="117">
        <v>10</v>
      </c>
      <c r="M65" s="123">
        <v>20</v>
      </c>
      <c r="N65" s="113">
        <v>1200</v>
      </c>
      <c r="O65" s="113">
        <f t="shared" si="27"/>
        <v>24000</v>
      </c>
      <c r="P65" s="118">
        <v>10</v>
      </c>
      <c r="Q65" s="113">
        <f t="shared" si="28"/>
        <v>12000</v>
      </c>
      <c r="R65" s="118">
        <v>0</v>
      </c>
      <c r="S65" s="113">
        <f t="shared" si="29"/>
        <v>0</v>
      </c>
      <c r="T65" s="118">
        <v>10</v>
      </c>
      <c r="U65" s="113">
        <f t="shared" si="30"/>
        <v>12000</v>
      </c>
      <c r="V65" s="118">
        <v>0</v>
      </c>
      <c r="W65" s="113">
        <f t="shared" si="9"/>
        <v>0</v>
      </c>
    </row>
    <row r="66" spans="1:23" x14ac:dyDescent="0.55000000000000004">
      <c r="A66" s="43"/>
      <c r="B66" s="13">
        <f t="shared" si="0"/>
        <v>59</v>
      </c>
      <c r="C66" s="56" t="s">
        <v>220</v>
      </c>
      <c r="D66" s="62" t="s">
        <v>303</v>
      </c>
      <c r="E66" s="47" t="s">
        <v>49</v>
      </c>
      <c r="F66" s="9">
        <v>100</v>
      </c>
      <c r="G66" s="47" t="s">
        <v>42</v>
      </c>
      <c r="H66" s="117">
        <v>2</v>
      </c>
      <c r="I66" s="113">
        <v>1</v>
      </c>
      <c r="J66" s="113">
        <v>1</v>
      </c>
      <c r="K66" s="113">
        <v>2</v>
      </c>
      <c r="L66" s="117">
        <v>2</v>
      </c>
      <c r="M66" s="123">
        <v>2</v>
      </c>
      <c r="N66" s="113">
        <v>2000</v>
      </c>
      <c r="O66" s="113">
        <f t="shared" si="27"/>
        <v>4000</v>
      </c>
      <c r="P66" s="118">
        <v>0</v>
      </c>
      <c r="Q66" s="113">
        <f t="shared" si="28"/>
        <v>0</v>
      </c>
      <c r="R66" s="118">
        <v>0</v>
      </c>
      <c r="S66" s="113">
        <f t="shared" si="29"/>
        <v>0</v>
      </c>
      <c r="T66" s="118">
        <v>2</v>
      </c>
      <c r="U66" s="113">
        <f t="shared" si="30"/>
        <v>4000</v>
      </c>
      <c r="V66" s="118">
        <v>0</v>
      </c>
      <c r="W66" s="113">
        <f t="shared" si="9"/>
        <v>0</v>
      </c>
    </row>
    <row r="67" spans="1:23" x14ac:dyDescent="0.55000000000000004">
      <c r="A67" s="43"/>
      <c r="B67" s="13">
        <f t="shared" si="0"/>
        <v>60</v>
      </c>
      <c r="C67" s="56" t="s">
        <v>221</v>
      </c>
      <c r="D67" s="62" t="s">
        <v>94</v>
      </c>
      <c r="E67" s="13" t="s">
        <v>49</v>
      </c>
      <c r="F67" s="9">
        <v>500</v>
      </c>
      <c r="G67" s="13" t="s">
        <v>305</v>
      </c>
      <c r="H67" s="117">
        <v>1</v>
      </c>
      <c r="I67" s="113">
        <v>1</v>
      </c>
      <c r="J67" s="113">
        <v>1</v>
      </c>
      <c r="K67" s="113">
        <v>1</v>
      </c>
      <c r="L67" s="117">
        <v>0</v>
      </c>
      <c r="M67" s="123">
        <f t="shared" si="10"/>
        <v>1</v>
      </c>
      <c r="N67" s="119">
        <v>1200</v>
      </c>
      <c r="O67" s="113">
        <f t="shared" si="27"/>
        <v>1200</v>
      </c>
      <c r="P67" s="118">
        <v>1</v>
      </c>
      <c r="Q67" s="113">
        <f t="shared" si="28"/>
        <v>1200</v>
      </c>
      <c r="R67" s="118">
        <v>0</v>
      </c>
      <c r="S67" s="113">
        <f t="shared" si="29"/>
        <v>0</v>
      </c>
      <c r="T67" s="118">
        <v>0</v>
      </c>
      <c r="U67" s="113">
        <f t="shared" si="30"/>
        <v>0</v>
      </c>
      <c r="V67" s="118">
        <v>0</v>
      </c>
      <c r="W67" s="113">
        <f t="shared" si="9"/>
        <v>0</v>
      </c>
    </row>
    <row r="68" spans="1:23" x14ac:dyDescent="0.55000000000000004">
      <c r="A68" s="43"/>
      <c r="B68" s="13">
        <f t="shared" si="0"/>
        <v>61</v>
      </c>
      <c r="C68" s="56" t="s">
        <v>222</v>
      </c>
      <c r="D68" s="62" t="s">
        <v>304</v>
      </c>
      <c r="E68" s="47" t="s">
        <v>49</v>
      </c>
      <c r="F68" s="9">
        <v>100</v>
      </c>
      <c r="G68" s="47" t="s">
        <v>42</v>
      </c>
      <c r="H68" s="117">
        <v>1</v>
      </c>
      <c r="I68" s="113">
        <v>1</v>
      </c>
      <c r="J68" s="113">
        <v>1</v>
      </c>
      <c r="K68" s="113">
        <v>1</v>
      </c>
      <c r="L68" s="117">
        <v>0</v>
      </c>
      <c r="M68" s="123">
        <f t="shared" si="10"/>
        <v>1</v>
      </c>
      <c r="N68" s="119">
        <v>1650</v>
      </c>
      <c r="O68" s="113">
        <f t="shared" si="27"/>
        <v>1650</v>
      </c>
      <c r="P68" s="118">
        <v>1</v>
      </c>
      <c r="Q68" s="113">
        <f t="shared" si="28"/>
        <v>1650</v>
      </c>
      <c r="R68" s="118">
        <v>0</v>
      </c>
      <c r="S68" s="113">
        <f t="shared" si="29"/>
        <v>0</v>
      </c>
      <c r="T68" s="118">
        <v>0</v>
      </c>
      <c r="U68" s="113">
        <f t="shared" si="30"/>
        <v>0</v>
      </c>
      <c r="V68" s="118">
        <v>0</v>
      </c>
      <c r="W68" s="113">
        <f t="shared" si="9"/>
        <v>0</v>
      </c>
    </row>
    <row r="69" spans="1:23" x14ac:dyDescent="0.55000000000000004">
      <c r="A69" s="43"/>
      <c r="B69" s="13">
        <f t="shared" si="0"/>
        <v>62</v>
      </c>
      <c r="C69" s="56" t="s">
        <v>223</v>
      </c>
      <c r="D69" s="65" t="s">
        <v>95</v>
      </c>
      <c r="E69" s="47" t="s">
        <v>42</v>
      </c>
      <c r="F69" s="9">
        <v>30</v>
      </c>
      <c r="G69" s="47" t="s">
        <v>42</v>
      </c>
      <c r="H69" s="117">
        <v>1</v>
      </c>
      <c r="I69" s="113">
        <v>1</v>
      </c>
      <c r="J69" s="113">
        <v>1</v>
      </c>
      <c r="K69" s="113">
        <v>1</v>
      </c>
      <c r="L69" s="117">
        <v>0</v>
      </c>
      <c r="M69" s="123">
        <v>0</v>
      </c>
      <c r="N69" s="113">
        <v>1284</v>
      </c>
      <c r="O69" s="113">
        <f t="shared" si="27"/>
        <v>0</v>
      </c>
      <c r="P69" s="118">
        <v>0</v>
      </c>
      <c r="Q69" s="113">
        <f t="shared" si="28"/>
        <v>0</v>
      </c>
      <c r="R69" s="118">
        <v>0</v>
      </c>
      <c r="S69" s="113">
        <f t="shared" si="29"/>
        <v>0</v>
      </c>
      <c r="T69" s="118">
        <v>0</v>
      </c>
      <c r="U69" s="113">
        <f t="shared" si="30"/>
        <v>0</v>
      </c>
      <c r="V69" s="118">
        <v>0</v>
      </c>
      <c r="W69" s="113">
        <f t="shared" si="9"/>
        <v>0</v>
      </c>
    </row>
    <row r="70" spans="1:23" x14ac:dyDescent="0.55000000000000004">
      <c r="A70" s="15"/>
      <c r="B70" s="15"/>
      <c r="C70" s="15"/>
      <c r="D70" s="18" t="s">
        <v>224</v>
      </c>
      <c r="E70" s="15"/>
      <c r="F70" s="15"/>
      <c r="G70" s="15"/>
      <c r="H70" s="120"/>
      <c r="I70" s="120"/>
      <c r="J70" s="120"/>
      <c r="K70" s="121"/>
      <c r="L70" s="120"/>
      <c r="M70" s="122"/>
      <c r="N70" s="120"/>
      <c r="O70" s="120"/>
      <c r="P70" s="120"/>
      <c r="Q70" s="120"/>
      <c r="R70" s="120"/>
      <c r="S70" s="120"/>
      <c r="T70" s="120"/>
      <c r="U70" s="120"/>
      <c r="V70" s="120"/>
      <c r="W70" s="113">
        <f t="shared" si="9"/>
        <v>0</v>
      </c>
    </row>
    <row r="71" spans="1:23" x14ac:dyDescent="0.55000000000000004">
      <c r="A71" s="43"/>
      <c r="B71" s="13">
        <f t="shared" si="0"/>
        <v>63</v>
      </c>
      <c r="C71" s="69" t="s">
        <v>225</v>
      </c>
      <c r="D71" s="67" t="s">
        <v>96</v>
      </c>
      <c r="E71" s="47" t="s">
        <v>49</v>
      </c>
      <c r="F71" s="9">
        <v>100</v>
      </c>
      <c r="G71" s="47" t="s">
        <v>42</v>
      </c>
      <c r="H71" s="117">
        <v>100</v>
      </c>
      <c r="I71" s="113">
        <v>100</v>
      </c>
      <c r="J71" s="113">
        <v>100</v>
      </c>
      <c r="K71" s="113">
        <v>100</v>
      </c>
      <c r="L71" s="117">
        <v>50</v>
      </c>
      <c r="M71" s="123">
        <v>100</v>
      </c>
      <c r="N71" s="113">
        <v>120</v>
      </c>
      <c r="O71" s="113">
        <f t="shared" ref="O71" si="31">M71*N71</f>
        <v>12000</v>
      </c>
      <c r="P71" s="118">
        <v>25</v>
      </c>
      <c r="Q71" s="113">
        <f t="shared" ref="Q71" si="32">N71*P71</f>
        <v>3000</v>
      </c>
      <c r="R71" s="118">
        <v>25</v>
      </c>
      <c r="S71" s="113">
        <f t="shared" ref="S71" si="33">$N71*R71</f>
        <v>3000</v>
      </c>
      <c r="T71" s="118">
        <v>25</v>
      </c>
      <c r="U71" s="113">
        <f t="shared" ref="U71" si="34">$N71*T71</f>
        <v>3000</v>
      </c>
      <c r="V71" s="118">
        <v>25</v>
      </c>
      <c r="W71" s="113">
        <f t="shared" si="9"/>
        <v>3000</v>
      </c>
    </row>
    <row r="72" spans="1:23" x14ac:dyDescent="0.55000000000000004">
      <c r="A72" s="43"/>
      <c r="B72" s="13">
        <f t="shared" ref="B72:B135" si="35">IF(B71&gt;0,B71+1,B70+1)</f>
        <v>64</v>
      </c>
      <c r="C72" s="69" t="s">
        <v>226</v>
      </c>
      <c r="D72" s="67" t="s">
        <v>97</v>
      </c>
      <c r="E72" s="47" t="s">
        <v>49</v>
      </c>
      <c r="F72" s="9">
        <v>100</v>
      </c>
      <c r="G72" s="47" t="s">
        <v>42</v>
      </c>
      <c r="H72" s="117">
        <v>45</v>
      </c>
      <c r="I72" s="113">
        <v>59</v>
      </c>
      <c r="J72" s="113">
        <v>59</v>
      </c>
      <c r="K72" s="113">
        <v>50</v>
      </c>
      <c r="L72" s="117">
        <v>18</v>
      </c>
      <c r="M72" s="123">
        <v>40</v>
      </c>
      <c r="N72" s="113">
        <v>1100</v>
      </c>
      <c r="O72" s="113">
        <f t="shared" ref="O72:O90" si="36">M72*N72</f>
        <v>44000</v>
      </c>
      <c r="P72" s="118">
        <v>10</v>
      </c>
      <c r="Q72" s="113">
        <f t="shared" ref="Q72:Q90" si="37">N72*P72</f>
        <v>11000</v>
      </c>
      <c r="R72" s="118">
        <v>10</v>
      </c>
      <c r="S72" s="113">
        <f t="shared" ref="S72:S90" si="38">$N72*R72</f>
        <v>11000</v>
      </c>
      <c r="T72" s="118">
        <v>10</v>
      </c>
      <c r="U72" s="113">
        <f t="shared" ref="U72:U90" si="39">$N72*T72</f>
        <v>11000</v>
      </c>
      <c r="V72" s="118">
        <v>10</v>
      </c>
      <c r="W72" s="113">
        <f t="shared" si="9"/>
        <v>11000</v>
      </c>
    </row>
    <row r="73" spans="1:23" x14ac:dyDescent="0.55000000000000004">
      <c r="A73" s="43"/>
      <c r="B73" s="13">
        <f t="shared" si="35"/>
        <v>65</v>
      </c>
      <c r="C73" s="69" t="s">
        <v>227</v>
      </c>
      <c r="D73" s="67" t="s">
        <v>306</v>
      </c>
      <c r="E73" s="47" t="s">
        <v>49</v>
      </c>
      <c r="F73" s="9">
        <v>40</v>
      </c>
      <c r="G73" s="47" t="s">
        <v>42</v>
      </c>
      <c r="H73" s="117">
        <v>40</v>
      </c>
      <c r="I73" s="113">
        <v>17</v>
      </c>
      <c r="J73" s="113">
        <v>17</v>
      </c>
      <c r="K73" s="113">
        <v>40</v>
      </c>
      <c r="L73" s="117">
        <v>23</v>
      </c>
      <c r="M73" s="123">
        <v>20</v>
      </c>
      <c r="N73" s="113">
        <v>1605</v>
      </c>
      <c r="O73" s="113">
        <f t="shared" si="36"/>
        <v>32100</v>
      </c>
      <c r="P73" s="118">
        <v>0</v>
      </c>
      <c r="Q73" s="113">
        <f t="shared" si="37"/>
        <v>0</v>
      </c>
      <c r="R73" s="118">
        <v>20</v>
      </c>
      <c r="S73" s="113">
        <f t="shared" si="38"/>
        <v>32100</v>
      </c>
      <c r="T73" s="118">
        <v>0</v>
      </c>
      <c r="U73" s="113">
        <f t="shared" si="39"/>
        <v>0</v>
      </c>
      <c r="V73" s="118">
        <v>0</v>
      </c>
      <c r="W73" s="113">
        <f t="shared" si="9"/>
        <v>0</v>
      </c>
    </row>
    <row r="74" spans="1:23" x14ac:dyDescent="0.55000000000000004">
      <c r="A74" s="43"/>
      <c r="B74" s="13">
        <f t="shared" si="35"/>
        <v>66</v>
      </c>
      <c r="C74" s="69" t="s">
        <v>228</v>
      </c>
      <c r="D74" s="67" t="s">
        <v>341</v>
      </c>
      <c r="E74" s="14" t="s">
        <v>35</v>
      </c>
      <c r="F74" s="9">
        <v>2</v>
      </c>
      <c r="G74" s="14" t="s">
        <v>35</v>
      </c>
      <c r="H74" s="117">
        <v>2</v>
      </c>
      <c r="I74" s="113">
        <v>2</v>
      </c>
      <c r="J74" s="113">
        <v>2</v>
      </c>
      <c r="K74" s="113">
        <v>2</v>
      </c>
      <c r="L74" s="117">
        <v>0</v>
      </c>
      <c r="M74" s="123">
        <v>2</v>
      </c>
      <c r="N74" s="113">
        <v>6420</v>
      </c>
      <c r="O74" s="113">
        <f t="shared" si="36"/>
        <v>12840</v>
      </c>
      <c r="P74" s="118">
        <v>0</v>
      </c>
      <c r="Q74" s="113">
        <f t="shared" si="37"/>
        <v>0</v>
      </c>
      <c r="R74" s="118">
        <v>1</v>
      </c>
      <c r="S74" s="113">
        <f t="shared" si="38"/>
        <v>6420</v>
      </c>
      <c r="T74" s="118">
        <v>0</v>
      </c>
      <c r="U74" s="113">
        <f t="shared" si="39"/>
        <v>0</v>
      </c>
      <c r="V74" s="118">
        <v>1</v>
      </c>
      <c r="W74" s="113">
        <f t="shared" ref="W74:W137" si="40">V74*N74</f>
        <v>6420</v>
      </c>
    </row>
    <row r="75" spans="1:23" x14ac:dyDescent="0.55000000000000004">
      <c r="A75" s="43"/>
      <c r="B75" s="13">
        <f t="shared" si="35"/>
        <v>67</v>
      </c>
      <c r="C75" s="69" t="s">
        <v>229</v>
      </c>
      <c r="D75" s="67" t="s">
        <v>342</v>
      </c>
      <c r="E75" s="14" t="s">
        <v>35</v>
      </c>
      <c r="F75" s="9">
        <v>6</v>
      </c>
      <c r="G75" s="14" t="s">
        <v>35</v>
      </c>
      <c r="H75" s="117">
        <v>1</v>
      </c>
      <c r="I75" s="113">
        <v>1</v>
      </c>
      <c r="J75" s="113">
        <v>1</v>
      </c>
      <c r="K75" s="113">
        <v>1</v>
      </c>
      <c r="L75" s="117">
        <v>0</v>
      </c>
      <c r="M75" s="123">
        <f t="shared" ref="M75:M138" si="41">K75-L75</f>
        <v>1</v>
      </c>
      <c r="N75" s="113">
        <v>8560</v>
      </c>
      <c r="O75" s="113">
        <f t="shared" ref="O75" si="42">M75*N75</f>
        <v>8560</v>
      </c>
      <c r="P75" s="118">
        <v>1</v>
      </c>
      <c r="Q75" s="113">
        <f t="shared" ref="Q75" si="43">N75*P75</f>
        <v>8560</v>
      </c>
      <c r="R75" s="118">
        <v>0</v>
      </c>
      <c r="S75" s="113">
        <f t="shared" ref="S75" si="44">$N75*R75</f>
        <v>0</v>
      </c>
      <c r="T75" s="118">
        <v>0</v>
      </c>
      <c r="U75" s="113">
        <f t="shared" ref="U75" si="45">$N75*T75</f>
        <v>0</v>
      </c>
      <c r="V75" s="118">
        <v>0</v>
      </c>
      <c r="W75" s="113">
        <f t="shared" si="40"/>
        <v>0</v>
      </c>
    </row>
    <row r="76" spans="1:23" x14ac:dyDescent="0.55000000000000004">
      <c r="A76" s="43"/>
      <c r="B76" s="13">
        <f t="shared" si="35"/>
        <v>68</v>
      </c>
      <c r="C76" s="69" t="s">
        <v>229</v>
      </c>
      <c r="D76" s="67" t="s">
        <v>343</v>
      </c>
      <c r="E76" s="14" t="s">
        <v>35</v>
      </c>
      <c r="F76" s="9">
        <v>6</v>
      </c>
      <c r="G76" s="14" t="s">
        <v>35</v>
      </c>
      <c r="H76" s="117">
        <v>1</v>
      </c>
      <c r="I76" s="113">
        <v>1</v>
      </c>
      <c r="J76" s="113">
        <v>1</v>
      </c>
      <c r="K76" s="113">
        <v>1</v>
      </c>
      <c r="L76" s="117">
        <v>0</v>
      </c>
      <c r="M76" s="123">
        <f t="shared" si="41"/>
        <v>1</v>
      </c>
      <c r="N76" s="113">
        <v>8560</v>
      </c>
      <c r="O76" s="113">
        <f t="shared" si="36"/>
        <v>8560</v>
      </c>
      <c r="P76" s="118">
        <v>1</v>
      </c>
      <c r="Q76" s="113">
        <f t="shared" si="37"/>
        <v>8560</v>
      </c>
      <c r="R76" s="118">
        <v>0</v>
      </c>
      <c r="S76" s="113">
        <f t="shared" si="38"/>
        <v>0</v>
      </c>
      <c r="T76" s="118">
        <v>0</v>
      </c>
      <c r="U76" s="113">
        <f t="shared" si="39"/>
        <v>0</v>
      </c>
      <c r="V76" s="118">
        <v>0</v>
      </c>
      <c r="W76" s="113">
        <f t="shared" si="40"/>
        <v>0</v>
      </c>
    </row>
    <row r="77" spans="1:23" x14ac:dyDescent="0.55000000000000004">
      <c r="A77" s="43"/>
      <c r="B77" s="13">
        <f t="shared" si="35"/>
        <v>69</v>
      </c>
      <c r="C77" s="69" t="s">
        <v>230</v>
      </c>
      <c r="D77" s="67" t="s">
        <v>98</v>
      </c>
      <c r="E77" s="14" t="s">
        <v>49</v>
      </c>
      <c r="F77" s="9">
        <v>1000</v>
      </c>
      <c r="G77" s="14" t="s">
        <v>305</v>
      </c>
      <c r="H77" s="117">
        <v>6</v>
      </c>
      <c r="I77" s="113">
        <v>6</v>
      </c>
      <c r="J77" s="113">
        <v>6</v>
      </c>
      <c r="K77" s="113">
        <v>6</v>
      </c>
      <c r="L77" s="117">
        <v>6</v>
      </c>
      <c r="M77" s="123">
        <v>6</v>
      </c>
      <c r="N77" s="113">
        <v>2200</v>
      </c>
      <c r="O77" s="113">
        <f t="shared" si="36"/>
        <v>13200</v>
      </c>
      <c r="P77" s="118">
        <v>0</v>
      </c>
      <c r="Q77" s="113">
        <f t="shared" si="37"/>
        <v>0</v>
      </c>
      <c r="R77" s="118">
        <v>6</v>
      </c>
      <c r="S77" s="113">
        <f t="shared" si="38"/>
        <v>13200</v>
      </c>
      <c r="T77" s="118">
        <v>0</v>
      </c>
      <c r="U77" s="113">
        <f t="shared" si="39"/>
        <v>0</v>
      </c>
      <c r="V77" s="118">
        <v>0</v>
      </c>
      <c r="W77" s="113">
        <f t="shared" si="40"/>
        <v>0</v>
      </c>
    </row>
    <row r="78" spans="1:23" x14ac:dyDescent="0.55000000000000004">
      <c r="A78" s="43"/>
      <c r="B78" s="13">
        <f t="shared" si="35"/>
        <v>70</v>
      </c>
      <c r="C78" s="69" t="s">
        <v>231</v>
      </c>
      <c r="D78" s="67" t="s">
        <v>99</v>
      </c>
      <c r="E78" s="14" t="s">
        <v>49</v>
      </c>
      <c r="F78" s="9">
        <v>1000</v>
      </c>
      <c r="G78" s="14" t="s">
        <v>49</v>
      </c>
      <c r="H78" s="117">
        <v>6</v>
      </c>
      <c r="I78" s="113">
        <v>6</v>
      </c>
      <c r="J78" s="113">
        <v>10</v>
      </c>
      <c r="K78" s="113">
        <v>15</v>
      </c>
      <c r="L78" s="117">
        <v>4</v>
      </c>
      <c r="M78" s="123">
        <v>10</v>
      </c>
      <c r="N78" s="113">
        <v>4000</v>
      </c>
      <c r="O78" s="113">
        <f t="shared" si="36"/>
        <v>40000</v>
      </c>
      <c r="P78" s="118">
        <v>10</v>
      </c>
      <c r="Q78" s="113">
        <f t="shared" si="37"/>
        <v>40000</v>
      </c>
      <c r="R78" s="118">
        <v>0</v>
      </c>
      <c r="S78" s="113">
        <f t="shared" si="38"/>
        <v>0</v>
      </c>
      <c r="T78" s="118">
        <v>0</v>
      </c>
      <c r="U78" s="113">
        <f t="shared" si="39"/>
        <v>0</v>
      </c>
      <c r="V78" s="118">
        <v>0</v>
      </c>
      <c r="W78" s="113">
        <f t="shared" si="40"/>
        <v>0</v>
      </c>
    </row>
    <row r="79" spans="1:23" x14ac:dyDescent="0.55000000000000004">
      <c r="A79" s="43"/>
      <c r="B79" s="13">
        <f t="shared" si="35"/>
        <v>71</v>
      </c>
      <c r="C79" s="69" t="s">
        <v>232</v>
      </c>
      <c r="D79" s="59" t="s">
        <v>307</v>
      </c>
      <c r="E79" s="14" t="s">
        <v>49</v>
      </c>
      <c r="F79" s="9">
        <v>25</v>
      </c>
      <c r="G79" s="14" t="s">
        <v>42</v>
      </c>
      <c r="H79" s="117">
        <v>9</v>
      </c>
      <c r="I79" s="113">
        <v>4</v>
      </c>
      <c r="J79" s="113">
        <v>4</v>
      </c>
      <c r="K79" s="113">
        <v>10</v>
      </c>
      <c r="L79" s="117">
        <v>5</v>
      </c>
      <c r="M79" s="123">
        <v>5</v>
      </c>
      <c r="N79" s="119">
        <v>750</v>
      </c>
      <c r="O79" s="113">
        <f t="shared" si="36"/>
        <v>3750</v>
      </c>
      <c r="P79" s="118">
        <v>0</v>
      </c>
      <c r="Q79" s="113">
        <f t="shared" si="37"/>
        <v>0</v>
      </c>
      <c r="R79" s="118">
        <v>0</v>
      </c>
      <c r="S79" s="113">
        <f t="shared" si="38"/>
        <v>0</v>
      </c>
      <c r="T79" s="118">
        <v>5</v>
      </c>
      <c r="U79" s="113">
        <f t="shared" si="39"/>
        <v>3750</v>
      </c>
      <c r="V79" s="118">
        <v>0</v>
      </c>
      <c r="W79" s="113">
        <f t="shared" si="40"/>
        <v>0</v>
      </c>
    </row>
    <row r="80" spans="1:23" x14ac:dyDescent="0.55000000000000004">
      <c r="A80" s="43"/>
      <c r="B80" s="13">
        <f t="shared" si="35"/>
        <v>72</v>
      </c>
      <c r="C80" s="69" t="s">
        <v>233</v>
      </c>
      <c r="D80" s="67" t="s">
        <v>346</v>
      </c>
      <c r="E80" s="43" t="s">
        <v>46</v>
      </c>
      <c r="F80" s="9">
        <v>1000</v>
      </c>
      <c r="G80" s="43" t="s">
        <v>46</v>
      </c>
      <c r="H80" s="117">
        <v>3</v>
      </c>
      <c r="I80" s="113">
        <v>8</v>
      </c>
      <c r="J80" s="113">
        <v>8</v>
      </c>
      <c r="K80" s="113">
        <v>3</v>
      </c>
      <c r="L80" s="117">
        <v>0</v>
      </c>
      <c r="M80" s="123">
        <v>0</v>
      </c>
      <c r="N80" s="113">
        <v>6500</v>
      </c>
      <c r="O80" s="113">
        <f t="shared" si="36"/>
        <v>0</v>
      </c>
      <c r="P80" s="118">
        <v>0</v>
      </c>
      <c r="Q80" s="113">
        <f t="shared" si="37"/>
        <v>0</v>
      </c>
      <c r="R80" s="118">
        <v>0</v>
      </c>
      <c r="S80" s="113">
        <f t="shared" si="38"/>
        <v>0</v>
      </c>
      <c r="T80" s="118">
        <v>0</v>
      </c>
      <c r="U80" s="113">
        <f t="shared" si="39"/>
        <v>0</v>
      </c>
      <c r="V80" s="118">
        <v>0</v>
      </c>
      <c r="W80" s="113">
        <f t="shared" si="40"/>
        <v>0</v>
      </c>
    </row>
    <row r="81" spans="1:23" x14ac:dyDescent="0.55000000000000004">
      <c r="A81" s="15"/>
      <c r="B81" s="15"/>
      <c r="C81" s="15"/>
      <c r="D81" s="18" t="s">
        <v>234</v>
      </c>
      <c r="E81" s="15"/>
      <c r="F81" s="15"/>
      <c r="G81" s="15"/>
      <c r="H81" s="120"/>
      <c r="I81" s="120"/>
      <c r="J81" s="120"/>
      <c r="K81" s="121"/>
      <c r="L81" s="120"/>
      <c r="M81" s="122"/>
      <c r="N81" s="120"/>
      <c r="O81" s="120"/>
      <c r="P81" s="120"/>
      <c r="Q81" s="120"/>
      <c r="R81" s="120"/>
      <c r="S81" s="120"/>
      <c r="T81" s="120"/>
      <c r="U81" s="120"/>
      <c r="V81" s="120"/>
      <c r="W81" s="113">
        <f t="shared" si="40"/>
        <v>0</v>
      </c>
    </row>
    <row r="82" spans="1:23" x14ac:dyDescent="0.55000000000000004">
      <c r="A82" s="43"/>
      <c r="B82" s="13">
        <f t="shared" si="35"/>
        <v>73</v>
      </c>
      <c r="C82" s="69" t="s">
        <v>134</v>
      </c>
      <c r="D82" s="59" t="s">
        <v>8</v>
      </c>
      <c r="E82" s="14" t="s">
        <v>49</v>
      </c>
      <c r="F82" s="9">
        <v>4</v>
      </c>
      <c r="G82" s="14" t="s">
        <v>50</v>
      </c>
      <c r="H82" s="117">
        <v>2</v>
      </c>
      <c r="I82" s="113">
        <v>2</v>
      </c>
      <c r="J82" s="113">
        <v>2</v>
      </c>
      <c r="K82" s="113">
        <v>2</v>
      </c>
      <c r="L82" s="117">
        <v>0</v>
      </c>
      <c r="M82" s="123">
        <f t="shared" si="41"/>
        <v>2</v>
      </c>
      <c r="N82" s="113">
        <v>900</v>
      </c>
      <c r="O82" s="113">
        <f t="shared" si="36"/>
        <v>1800</v>
      </c>
      <c r="P82" s="118">
        <v>2</v>
      </c>
      <c r="Q82" s="113">
        <f t="shared" si="37"/>
        <v>1800</v>
      </c>
      <c r="R82" s="118">
        <v>0</v>
      </c>
      <c r="S82" s="113">
        <f t="shared" si="38"/>
        <v>0</v>
      </c>
      <c r="T82" s="118">
        <v>0</v>
      </c>
      <c r="U82" s="113">
        <f t="shared" si="39"/>
        <v>0</v>
      </c>
      <c r="V82" s="118">
        <v>0</v>
      </c>
      <c r="W82" s="113">
        <f t="shared" si="40"/>
        <v>0</v>
      </c>
    </row>
    <row r="83" spans="1:23" x14ac:dyDescent="0.55000000000000004">
      <c r="A83" s="43"/>
      <c r="B83" s="13">
        <f t="shared" si="35"/>
        <v>74</v>
      </c>
      <c r="C83" s="69" t="s">
        <v>135</v>
      </c>
      <c r="D83" s="59" t="s">
        <v>100</v>
      </c>
      <c r="E83" s="12" t="s">
        <v>50</v>
      </c>
      <c r="F83" s="9">
        <v>1</v>
      </c>
      <c r="G83" s="12" t="s">
        <v>50</v>
      </c>
      <c r="H83" s="117">
        <v>2</v>
      </c>
      <c r="I83" s="113">
        <v>2</v>
      </c>
      <c r="J83" s="113">
        <v>2</v>
      </c>
      <c r="K83" s="113">
        <v>2</v>
      </c>
      <c r="L83" s="117">
        <v>0</v>
      </c>
      <c r="M83" s="123">
        <f t="shared" si="41"/>
        <v>2</v>
      </c>
      <c r="N83" s="113">
        <v>600</v>
      </c>
      <c r="O83" s="113">
        <f t="shared" si="36"/>
        <v>1200</v>
      </c>
      <c r="P83" s="118">
        <v>2</v>
      </c>
      <c r="Q83" s="113">
        <f t="shared" si="37"/>
        <v>1200</v>
      </c>
      <c r="R83" s="118">
        <v>0</v>
      </c>
      <c r="S83" s="113">
        <f t="shared" si="38"/>
        <v>0</v>
      </c>
      <c r="T83" s="118">
        <v>0</v>
      </c>
      <c r="U83" s="113">
        <f t="shared" si="39"/>
        <v>0</v>
      </c>
      <c r="V83" s="118">
        <v>0</v>
      </c>
      <c r="W83" s="113">
        <f t="shared" si="40"/>
        <v>0</v>
      </c>
    </row>
    <row r="84" spans="1:23" x14ac:dyDescent="0.55000000000000004">
      <c r="A84" s="43"/>
      <c r="B84" s="13">
        <f t="shared" si="35"/>
        <v>75</v>
      </c>
      <c r="C84" s="69" t="s">
        <v>136</v>
      </c>
      <c r="D84" s="44" t="s">
        <v>235</v>
      </c>
      <c r="E84" s="12" t="s">
        <v>50</v>
      </c>
      <c r="F84" s="9">
        <v>2</v>
      </c>
      <c r="G84" s="12" t="s">
        <v>50</v>
      </c>
      <c r="H84" s="117">
        <v>2</v>
      </c>
      <c r="I84" s="113">
        <v>2</v>
      </c>
      <c r="J84" s="113">
        <v>2</v>
      </c>
      <c r="K84" s="113">
        <v>2</v>
      </c>
      <c r="L84" s="117">
        <v>0</v>
      </c>
      <c r="M84" s="123">
        <f t="shared" si="41"/>
        <v>2</v>
      </c>
      <c r="N84" s="113">
        <v>850</v>
      </c>
      <c r="O84" s="113">
        <f t="shared" si="36"/>
        <v>1700</v>
      </c>
      <c r="P84" s="118">
        <v>2</v>
      </c>
      <c r="Q84" s="113">
        <f t="shared" si="37"/>
        <v>1700</v>
      </c>
      <c r="R84" s="118">
        <v>0</v>
      </c>
      <c r="S84" s="113">
        <f t="shared" si="38"/>
        <v>0</v>
      </c>
      <c r="T84" s="118">
        <v>0</v>
      </c>
      <c r="U84" s="113">
        <f t="shared" si="39"/>
        <v>0</v>
      </c>
      <c r="V84" s="118">
        <v>0</v>
      </c>
      <c r="W84" s="113">
        <f t="shared" si="40"/>
        <v>0</v>
      </c>
    </row>
    <row r="85" spans="1:23" x14ac:dyDescent="0.55000000000000004">
      <c r="A85" s="43"/>
      <c r="B85" s="13">
        <f t="shared" si="35"/>
        <v>76</v>
      </c>
      <c r="C85" s="69" t="s">
        <v>137</v>
      </c>
      <c r="D85" s="44" t="s">
        <v>236</v>
      </c>
      <c r="E85" s="12" t="s">
        <v>50</v>
      </c>
      <c r="F85" s="9">
        <v>2</v>
      </c>
      <c r="G85" s="12" t="s">
        <v>50</v>
      </c>
      <c r="H85" s="117">
        <v>2</v>
      </c>
      <c r="I85" s="113">
        <v>2</v>
      </c>
      <c r="J85" s="113">
        <v>2</v>
      </c>
      <c r="K85" s="113">
        <v>2</v>
      </c>
      <c r="L85" s="117">
        <v>0</v>
      </c>
      <c r="M85" s="123">
        <f t="shared" si="41"/>
        <v>2</v>
      </c>
      <c r="N85" s="113">
        <v>900</v>
      </c>
      <c r="O85" s="113">
        <f t="shared" si="36"/>
        <v>1800</v>
      </c>
      <c r="P85" s="118">
        <v>2</v>
      </c>
      <c r="Q85" s="113">
        <f t="shared" si="37"/>
        <v>1800</v>
      </c>
      <c r="R85" s="118">
        <v>0</v>
      </c>
      <c r="S85" s="113">
        <f t="shared" si="38"/>
        <v>0</v>
      </c>
      <c r="T85" s="118">
        <v>0</v>
      </c>
      <c r="U85" s="113">
        <f t="shared" si="39"/>
        <v>0</v>
      </c>
      <c r="V85" s="118">
        <v>0</v>
      </c>
      <c r="W85" s="113">
        <f t="shared" si="40"/>
        <v>0</v>
      </c>
    </row>
    <row r="86" spans="1:23" x14ac:dyDescent="0.55000000000000004">
      <c r="A86" s="43"/>
      <c r="B86" s="13">
        <f t="shared" si="35"/>
        <v>77</v>
      </c>
      <c r="C86" s="69" t="s">
        <v>138</v>
      </c>
      <c r="D86" s="59" t="s">
        <v>9</v>
      </c>
      <c r="E86" s="14" t="s">
        <v>49</v>
      </c>
      <c r="F86" s="9">
        <v>3</v>
      </c>
      <c r="G86" s="14" t="s">
        <v>50</v>
      </c>
      <c r="H86" s="117">
        <v>7</v>
      </c>
      <c r="I86" s="113">
        <v>7</v>
      </c>
      <c r="J86" s="113">
        <v>7</v>
      </c>
      <c r="K86" s="113">
        <v>7</v>
      </c>
      <c r="L86" s="117">
        <v>0</v>
      </c>
      <c r="M86" s="123">
        <f t="shared" si="41"/>
        <v>7</v>
      </c>
      <c r="N86" s="113">
        <v>900</v>
      </c>
      <c r="O86" s="113">
        <f t="shared" si="36"/>
        <v>6300</v>
      </c>
      <c r="P86" s="118">
        <v>4</v>
      </c>
      <c r="Q86" s="113">
        <f t="shared" si="37"/>
        <v>3600</v>
      </c>
      <c r="R86" s="118">
        <v>3</v>
      </c>
      <c r="S86" s="113">
        <f t="shared" si="38"/>
        <v>2700</v>
      </c>
      <c r="T86" s="118">
        <v>0</v>
      </c>
      <c r="U86" s="113">
        <f t="shared" si="39"/>
        <v>0</v>
      </c>
      <c r="V86" s="118">
        <v>0</v>
      </c>
      <c r="W86" s="113">
        <f t="shared" si="40"/>
        <v>0</v>
      </c>
    </row>
    <row r="87" spans="1:23" x14ac:dyDescent="0.55000000000000004">
      <c r="A87" s="43"/>
      <c r="B87" s="13">
        <f t="shared" si="35"/>
        <v>78</v>
      </c>
      <c r="C87" s="69" t="s">
        <v>139</v>
      </c>
      <c r="D87" s="131" t="s">
        <v>308</v>
      </c>
      <c r="E87" s="12" t="s">
        <v>50</v>
      </c>
      <c r="F87" s="9">
        <v>1</v>
      </c>
      <c r="G87" s="12" t="s">
        <v>50</v>
      </c>
      <c r="H87" s="117">
        <v>6</v>
      </c>
      <c r="I87" s="113">
        <v>6</v>
      </c>
      <c r="J87" s="113">
        <v>6</v>
      </c>
      <c r="K87" s="113">
        <v>6</v>
      </c>
      <c r="L87" s="117">
        <v>0</v>
      </c>
      <c r="M87" s="123">
        <f t="shared" si="41"/>
        <v>6</v>
      </c>
      <c r="N87" s="113">
        <v>600</v>
      </c>
      <c r="O87" s="113">
        <f t="shared" si="36"/>
        <v>3600</v>
      </c>
      <c r="P87" s="118">
        <v>0</v>
      </c>
      <c r="Q87" s="113">
        <f t="shared" si="37"/>
        <v>0</v>
      </c>
      <c r="R87" s="118">
        <v>6</v>
      </c>
      <c r="S87" s="113">
        <f t="shared" si="38"/>
        <v>3600</v>
      </c>
      <c r="T87" s="118">
        <v>0</v>
      </c>
      <c r="U87" s="113">
        <f t="shared" si="39"/>
        <v>0</v>
      </c>
      <c r="V87" s="118">
        <v>0</v>
      </c>
      <c r="W87" s="113">
        <f t="shared" si="40"/>
        <v>0</v>
      </c>
    </row>
    <row r="88" spans="1:23" x14ac:dyDescent="0.55000000000000004">
      <c r="A88" s="43"/>
      <c r="B88" s="13">
        <f t="shared" si="35"/>
        <v>79</v>
      </c>
      <c r="C88" s="69" t="s">
        <v>140</v>
      </c>
      <c r="D88" s="131" t="s">
        <v>309</v>
      </c>
      <c r="E88" s="12" t="s">
        <v>50</v>
      </c>
      <c r="F88" s="9">
        <v>1</v>
      </c>
      <c r="G88" s="12" t="s">
        <v>50</v>
      </c>
      <c r="H88" s="117">
        <v>6</v>
      </c>
      <c r="I88" s="113">
        <v>6</v>
      </c>
      <c r="J88" s="113">
        <v>6</v>
      </c>
      <c r="K88" s="113">
        <v>6</v>
      </c>
      <c r="L88" s="117">
        <v>0</v>
      </c>
      <c r="M88" s="123">
        <f t="shared" si="41"/>
        <v>6</v>
      </c>
      <c r="N88" s="113">
        <v>600</v>
      </c>
      <c r="O88" s="113">
        <f t="shared" si="36"/>
        <v>3600</v>
      </c>
      <c r="P88" s="118">
        <v>0</v>
      </c>
      <c r="Q88" s="113">
        <f t="shared" si="37"/>
        <v>0</v>
      </c>
      <c r="R88" s="118">
        <v>6</v>
      </c>
      <c r="S88" s="113">
        <f t="shared" si="38"/>
        <v>3600</v>
      </c>
      <c r="T88" s="118">
        <v>0</v>
      </c>
      <c r="U88" s="113">
        <f t="shared" si="39"/>
        <v>0</v>
      </c>
      <c r="V88" s="118">
        <v>0</v>
      </c>
      <c r="W88" s="113">
        <f t="shared" si="40"/>
        <v>0</v>
      </c>
    </row>
    <row r="89" spans="1:23" x14ac:dyDescent="0.55000000000000004">
      <c r="A89" s="43"/>
      <c r="B89" s="13">
        <f t="shared" si="35"/>
        <v>80</v>
      </c>
      <c r="C89" s="69" t="s">
        <v>141</v>
      </c>
      <c r="D89" s="131" t="s">
        <v>310</v>
      </c>
      <c r="E89" s="12" t="s">
        <v>50</v>
      </c>
      <c r="F89" s="9">
        <v>1</v>
      </c>
      <c r="G89" s="12" t="s">
        <v>50</v>
      </c>
      <c r="H89" s="117">
        <v>6</v>
      </c>
      <c r="I89" s="113">
        <v>6</v>
      </c>
      <c r="J89" s="113">
        <v>6</v>
      </c>
      <c r="K89" s="113">
        <v>6</v>
      </c>
      <c r="L89" s="117">
        <v>0</v>
      </c>
      <c r="M89" s="123">
        <f>K89-L89</f>
        <v>6</v>
      </c>
      <c r="N89" s="113">
        <v>600</v>
      </c>
      <c r="O89" s="113">
        <f>M89*N89</f>
        <v>3600</v>
      </c>
      <c r="P89" s="118">
        <v>0</v>
      </c>
      <c r="Q89" s="113">
        <f>N89*P89</f>
        <v>0</v>
      </c>
      <c r="R89" s="118">
        <v>6</v>
      </c>
      <c r="S89" s="113">
        <f>$N89*R89</f>
        <v>3600</v>
      </c>
      <c r="T89" s="118">
        <v>0</v>
      </c>
      <c r="U89" s="113">
        <f>$N89*T89</f>
        <v>0</v>
      </c>
      <c r="V89" s="118">
        <v>0</v>
      </c>
      <c r="W89" s="113">
        <f>V89*N89</f>
        <v>0</v>
      </c>
    </row>
    <row r="90" spans="1:23" x14ac:dyDescent="0.55000000000000004">
      <c r="A90" s="43"/>
      <c r="B90" s="13">
        <f t="shared" si="35"/>
        <v>81</v>
      </c>
      <c r="C90" s="69"/>
      <c r="D90" s="131" t="s">
        <v>364</v>
      </c>
      <c r="E90" s="12" t="s">
        <v>50</v>
      </c>
      <c r="F90" s="9">
        <v>1</v>
      </c>
      <c r="G90" s="12" t="s">
        <v>50</v>
      </c>
      <c r="H90" s="117">
        <v>1</v>
      </c>
      <c r="I90" s="113">
        <v>1</v>
      </c>
      <c r="J90" s="113">
        <v>1</v>
      </c>
      <c r="K90" s="113">
        <v>1</v>
      </c>
      <c r="L90" s="117">
        <v>0</v>
      </c>
      <c r="M90" s="123">
        <v>0</v>
      </c>
      <c r="N90" s="113">
        <v>400</v>
      </c>
      <c r="O90" s="113">
        <f t="shared" si="36"/>
        <v>0</v>
      </c>
      <c r="P90" s="118">
        <v>0</v>
      </c>
      <c r="Q90" s="113">
        <f t="shared" si="37"/>
        <v>0</v>
      </c>
      <c r="R90" s="118">
        <v>0</v>
      </c>
      <c r="S90" s="113">
        <f t="shared" si="38"/>
        <v>0</v>
      </c>
      <c r="T90" s="118">
        <v>0</v>
      </c>
      <c r="U90" s="113">
        <f t="shared" si="39"/>
        <v>0</v>
      </c>
      <c r="V90" s="118">
        <v>0</v>
      </c>
      <c r="W90" s="113">
        <f t="shared" si="40"/>
        <v>0</v>
      </c>
    </row>
    <row r="91" spans="1:23" x14ac:dyDescent="0.55000000000000004">
      <c r="A91" s="15"/>
      <c r="B91" s="15"/>
      <c r="C91" s="15"/>
      <c r="D91" s="18" t="s">
        <v>237</v>
      </c>
      <c r="E91" s="15"/>
      <c r="F91" s="15"/>
      <c r="G91" s="15"/>
      <c r="H91" s="120"/>
      <c r="I91" s="120"/>
      <c r="J91" s="120"/>
      <c r="K91" s="121"/>
      <c r="L91" s="120"/>
      <c r="M91" s="122"/>
      <c r="N91" s="120"/>
      <c r="O91" s="120"/>
      <c r="P91" s="120"/>
      <c r="Q91" s="120"/>
      <c r="R91" s="120"/>
      <c r="S91" s="120"/>
      <c r="T91" s="120"/>
      <c r="U91" s="120"/>
      <c r="V91" s="120"/>
      <c r="W91" s="113">
        <f t="shared" si="40"/>
        <v>0</v>
      </c>
    </row>
    <row r="92" spans="1:23" x14ac:dyDescent="0.55000000000000004">
      <c r="A92" s="43"/>
      <c r="B92" s="13">
        <f t="shared" si="35"/>
        <v>82</v>
      </c>
      <c r="C92" s="69" t="s">
        <v>238</v>
      </c>
      <c r="D92" s="67" t="s">
        <v>321</v>
      </c>
      <c r="E92" s="70" t="s">
        <v>119</v>
      </c>
      <c r="F92" s="9">
        <v>5</v>
      </c>
      <c r="G92" s="70" t="s">
        <v>322</v>
      </c>
      <c r="H92" s="117">
        <v>6</v>
      </c>
      <c r="I92" s="113">
        <v>6</v>
      </c>
      <c r="J92" s="113">
        <v>6</v>
      </c>
      <c r="K92" s="113">
        <v>6</v>
      </c>
      <c r="L92" s="117">
        <v>0</v>
      </c>
      <c r="M92" s="123">
        <f t="shared" si="41"/>
        <v>6</v>
      </c>
      <c r="N92" s="113">
        <v>3500</v>
      </c>
      <c r="O92" s="113">
        <f t="shared" ref="O92:O96" si="46">M92*N92</f>
        <v>21000</v>
      </c>
      <c r="P92" s="118">
        <v>0</v>
      </c>
      <c r="Q92" s="113">
        <f t="shared" ref="Q92:Q96" si="47">N92*P92</f>
        <v>0</v>
      </c>
      <c r="R92" s="118">
        <v>3</v>
      </c>
      <c r="S92" s="113">
        <f t="shared" ref="S92:S96" si="48">$N92*R92</f>
        <v>10500</v>
      </c>
      <c r="T92" s="118">
        <v>0</v>
      </c>
      <c r="U92" s="113">
        <f t="shared" ref="U92:U96" si="49">$N92*T92</f>
        <v>0</v>
      </c>
      <c r="V92" s="118">
        <v>3</v>
      </c>
      <c r="W92" s="113">
        <f t="shared" si="40"/>
        <v>10500</v>
      </c>
    </row>
    <row r="93" spans="1:23" x14ac:dyDescent="0.55000000000000004">
      <c r="A93" s="43"/>
      <c r="B93" s="13">
        <f t="shared" si="35"/>
        <v>83</v>
      </c>
      <c r="C93" s="69" t="s">
        <v>239</v>
      </c>
      <c r="D93" s="67" t="s">
        <v>323</v>
      </c>
      <c r="E93" s="9" t="s">
        <v>119</v>
      </c>
      <c r="F93" s="9">
        <v>5</v>
      </c>
      <c r="G93" s="9" t="s">
        <v>322</v>
      </c>
      <c r="H93" s="117">
        <v>6</v>
      </c>
      <c r="I93" s="113">
        <v>6</v>
      </c>
      <c r="J93" s="113">
        <v>6</v>
      </c>
      <c r="K93" s="113">
        <v>6</v>
      </c>
      <c r="L93" s="117">
        <v>3</v>
      </c>
      <c r="M93" s="123">
        <f t="shared" si="41"/>
        <v>3</v>
      </c>
      <c r="N93" s="113">
        <v>6500</v>
      </c>
      <c r="O93" s="113">
        <f t="shared" si="46"/>
        <v>19500</v>
      </c>
      <c r="P93" s="118">
        <v>0</v>
      </c>
      <c r="Q93" s="113">
        <f t="shared" si="47"/>
        <v>0</v>
      </c>
      <c r="R93" s="118">
        <v>3</v>
      </c>
      <c r="S93" s="113">
        <f t="shared" si="48"/>
        <v>19500</v>
      </c>
      <c r="T93" s="118">
        <v>0</v>
      </c>
      <c r="U93" s="113">
        <f t="shared" si="49"/>
        <v>0</v>
      </c>
      <c r="V93" s="118">
        <v>0</v>
      </c>
      <c r="W93" s="113">
        <f t="shared" si="40"/>
        <v>0</v>
      </c>
    </row>
    <row r="94" spans="1:23" x14ac:dyDescent="0.55000000000000004">
      <c r="A94" s="43"/>
      <c r="B94" s="13">
        <f t="shared" si="35"/>
        <v>84</v>
      </c>
      <c r="C94" s="69" t="s">
        <v>240</v>
      </c>
      <c r="D94" s="67" t="s">
        <v>324</v>
      </c>
      <c r="E94" s="9" t="s">
        <v>119</v>
      </c>
      <c r="F94" s="9">
        <v>5</v>
      </c>
      <c r="G94" s="9" t="s">
        <v>322</v>
      </c>
      <c r="H94" s="117">
        <v>6</v>
      </c>
      <c r="I94" s="113">
        <v>6</v>
      </c>
      <c r="J94" s="113">
        <v>6</v>
      </c>
      <c r="K94" s="113">
        <v>6</v>
      </c>
      <c r="L94" s="117">
        <v>3</v>
      </c>
      <c r="M94" s="123">
        <f t="shared" si="41"/>
        <v>3</v>
      </c>
      <c r="N94" s="113">
        <v>5000</v>
      </c>
      <c r="O94" s="113">
        <f t="shared" si="46"/>
        <v>15000</v>
      </c>
      <c r="P94" s="118">
        <v>0</v>
      </c>
      <c r="Q94" s="113">
        <f t="shared" si="47"/>
        <v>0</v>
      </c>
      <c r="R94" s="118">
        <v>3</v>
      </c>
      <c r="S94" s="113">
        <f t="shared" si="48"/>
        <v>15000</v>
      </c>
      <c r="T94" s="118">
        <v>0</v>
      </c>
      <c r="U94" s="113">
        <f t="shared" si="49"/>
        <v>0</v>
      </c>
      <c r="V94" s="118">
        <v>0</v>
      </c>
      <c r="W94" s="113">
        <f t="shared" si="40"/>
        <v>0</v>
      </c>
    </row>
    <row r="95" spans="1:23" x14ac:dyDescent="0.55000000000000004">
      <c r="A95" s="43"/>
      <c r="B95" s="13">
        <f t="shared" si="35"/>
        <v>85</v>
      </c>
      <c r="C95" s="69" t="s">
        <v>241</v>
      </c>
      <c r="D95" s="67" t="s">
        <v>101</v>
      </c>
      <c r="E95" s="9" t="s">
        <v>118</v>
      </c>
      <c r="F95" s="9">
        <v>2</v>
      </c>
      <c r="G95" s="9" t="s">
        <v>50</v>
      </c>
      <c r="H95" s="117">
        <v>6</v>
      </c>
      <c r="I95" s="113">
        <v>6</v>
      </c>
      <c r="J95" s="113">
        <v>6</v>
      </c>
      <c r="K95" s="113">
        <v>6</v>
      </c>
      <c r="L95" s="117">
        <v>0</v>
      </c>
      <c r="M95" s="123">
        <v>0</v>
      </c>
      <c r="N95" s="113">
        <v>900</v>
      </c>
      <c r="O95" s="113">
        <f t="shared" si="46"/>
        <v>0</v>
      </c>
      <c r="P95" s="118">
        <v>0</v>
      </c>
      <c r="Q95" s="113">
        <f t="shared" si="47"/>
        <v>0</v>
      </c>
      <c r="R95" s="118">
        <v>0</v>
      </c>
      <c r="S95" s="113">
        <f t="shared" si="48"/>
        <v>0</v>
      </c>
      <c r="T95" s="118">
        <v>0</v>
      </c>
      <c r="U95" s="113">
        <f t="shared" si="49"/>
        <v>0</v>
      </c>
      <c r="V95" s="118">
        <v>0</v>
      </c>
      <c r="W95" s="113">
        <f t="shared" si="40"/>
        <v>0</v>
      </c>
    </row>
    <row r="96" spans="1:23" x14ac:dyDescent="0.55000000000000004">
      <c r="A96" s="43"/>
      <c r="B96" s="13">
        <f t="shared" si="35"/>
        <v>86</v>
      </c>
      <c r="C96" s="69" t="s">
        <v>242</v>
      </c>
      <c r="D96" s="67" t="s">
        <v>102</v>
      </c>
      <c r="E96" s="47" t="s">
        <v>35</v>
      </c>
      <c r="F96" s="9">
        <v>100</v>
      </c>
      <c r="G96" s="47" t="s">
        <v>42</v>
      </c>
      <c r="H96" s="117">
        <v>8</v>
      </c>
      <c r="I96" s="113">
        <v>8</v>
      </c>
      <c r="J96" s="113">
        <v>8</v>
      </c>
      <c r="K96" s="113">
        <v>6</v>
      </c>
      <c r="L96" s="117">
        <v>10</v>
      </c>
      <c r="M96" s="123">
        <v>5</v>
      </c>
      <c r="N96" s="113">
        <v>2650</v>
      </c>
      <c r="O96" s="113">
        <f t="shared" si="46"/>
        <v>13250</v>
      </c>
      <c r="P96" s="118">
        <v>0</v>
      </c>
      <c r="Q96" s="113">
        <f t="shared" si="47"/>
        <v>0</v>
      </c>
      <c r="R96" s="118">
        <v>0</v>
      </c>
      <c r="S96" s="113">
        <f t="shared" si="48"/>
        <v>0</v>
      </c>
      <c r="T96" s="118">
        <v>5</v>
      </c>
      <c r="U96" s="113">
        <f t="shared" si="49"/>
        <v>13250</v>
      </c>
      <c r="V96" s="118">
        <v>0</v>
      </c>
      <c r="W96" s="113">
        <f t="shared" si="40"/>
        <v>0</v>
      </c>
    </row>
    <row r="97" spans="1:23" x14ac:dyDescent="0.55000000000000004">
      <c r="A97" s="43"/>
      <c r="B97" s="13">
        <f t="shared" si="35"/>
        <v>87</v>
      </c>
      <c r="C97" s="69" t="s">
        <v>243</v>
      </c>
      <c r="D97" s="67" t="s">
        <v>103</v>
      </c>
      <c r="E97" s="14" t="s">
        <v>35</v>
      </c>
      <c r="F97" s="9">
        <v>100</v>
      </c>
      <c r="G97" s="14" t="s">
        <v>305</v>
      </c>
      <c r="H97" s="117">
        <v>2</v>
      </c>
      <c r="I97" s="113">
        <v>4</v>
      </c>
      <c r="J97" s="113">
        <v>4</v>
      </c>
      <c r="K97" s="113">
        <v>2</v>
      </c>
      <c r="L97" s="117">
        <v>0</v>
      </c>
      <c r="M97" s="123">
        <f t="shared" si="41"/>
        <v>2</v>
      </c>
      <c r="N97" s="113">
        <v>8000</v>
      </c>
      <c r="O97" s="113">
        <f t="shared" ref="O97:O109" si="50">M97*N97</f>
        <v>16000</v>
      </c>
      <c r="P97" s="118">
        <v>1</v>
      </c>
      <c r="Q97" s="113">
        <f t="shared" ref="Q97:Q109" si="51">N97*P97</f>
        <v>8000</v>
      </c>
      <c r="R97" s="118">
        <v>1</v>
      </c>
      <c r="S97" s="113">
        <f t="shared" ref="S97:S109" si="52">$N97*R97</f>
        <v>8000</v>
      </c>
      <c r="T97" s="118">
        <v>0</v>
      </c>
      <c r="U97" s="113">
        <f t="shared" ref="U97:U109" si="53">$N97*T97</f>
        <v>0</v>
      </c>
      <c r="V97" s="118">
        <v>0</v>
      </c>
      <c r="W97" s="113">
        <f t="shared" si="40"/>
        <v>0</v>
      </c>
    </row>
    <row r="98" spans="1:23" x14ac:dyDescent="0.55000000000000004">
      <c r="A98" s="43"/>
      <c r="B98" s="13">
        <f t="shared" si="35"/>
        <v>88</v>
      </c>
      <c r="C98" s="69" t="s">
        <v>244</v>
      </c>
      <c r="D98" s="67" t="s">
        <v>325</v>
      </c>
      <c r="E98" s="47" t="s">
        <v>118</v>
      </c>
      <c r="F98" s="9">
        <v>1</v>
      </c>
      <c r="G98" s="47" t="s">
        <v>118</v>
      </c>
      <c r="H98" s="117">
        <v>1</v>
      </c>
      <c r="I98" s="113">
        <v>1</v>
      </c>
      <c r="J98" s="113">
        <v>1</v>
      </c>
      <c r="K98" s="113">
        <v>1</v>
      </c>
      <c r="L98" s="117">
        <v>0</v>
      </c>
      <c r="M98" s="123">
        <f t="shared" si="41"/>
        <v>1</v>
      </c>
      <c r="N98" s="113">
        <v>5000</v>
      </c>
      <c r="O98" s="113">
        <f t="shared" si="50"/>
        <v>5000</v>
      </c>
      <c r="P98" s="118">
        <v>1</v>
      </c>
      <c r="Q98" s="113">
        <f t="shared" si="51"/>
        <v>5000</v>
      </c>
      <c r="R98" s="118">
        <v>0</v>
      </c>
      <c r="S98" s="113">
        <f t="shared" si="52"/>
        <v>0</v>
      </c>
      <c r="T98" s="118">
        <v>0</v>
      </c>
      <c r="U98" s="113">
        <f t="shared" si="53"/>
        <v>0</v>
      </c>
      <c r="V98" s="118">
        <v>0</v>
      </c>
      <c r="W98" s="113">
        <f t="shared" si="40"/>
        <v>0</v>
      </c>
    </row>
    <row r="99" spans="1:23" x14ac:dyDescent="0.55000000000000004">
      <c r="A99" s="43"/>
      <c r="B99" s="13">
        <f t="shared" si="35"/>
        <v>89</v>
      </c>
      <c r="C99" s="69" t="s">
        <v>245</v>
      </c>
      <c r="D99" s="71" t="s">
        <v>250</v>
      </c>
      <c r="E99" s="16" t="s">
        <v>42</v>
      </c>
      <c r="F99" s="9">
        <v>1</v>
      </c>
      <c r="G99" s="16" t="s">
        <v>251</v>
      </c>
      <c r="H99" s="117">
        <v>20000</v>
      </c>
      <c r="I99" s="113">
        <v>24800</v>
      </c>
      <c r="J99" s="113">
        <v>24800</v>
      </c>
      <c r="K99" s="113">
        <v>35200</v>
      </c>
      <c r="L99" s="117">
        <v>0</v>
      </c>
      <c r="M99" s="123">
        <f t="shared" si="41"/>
        <v>35200</v>
      </c>
      <c r="N99" s="119">
        <v>25</v>
      </c>
      <c r="O99" s="113">
        <f t="shared" si="50"/>
        <v>880000</v>
      </c>
      <c r="P99" s="118">
        <v>8800</v>
      </c>
      <c r="Q99" s="113">
        <f t="shared" si="51"/>
        <v>220000</v>
      </c>
      <c r="R99" s="118">
        <v>8800</v>
      </c>
      <c r="S99" s="113">
        <f t="shared" si="52"/>
        <v>220000</v>
      </c>
      <c r="T99" s="118">
        <v>8800</v>
      </c>
      <c r="U99" s="113">
        <f t="shared" si="53"/>
        <v>220000</v>
      </c>
      <c r="V99" s="118">
        <v>8800</v>
      </c>
      <c r="W99" s="113">
        <f t="shared" si="40"/>
        <v>220000</v>
      </c>
    </row>
    <row r="100" spans="1:23" x14ac:dyDescent="0.55000000000000004">
      <c r="A100" s="43"/>
      <c r="B100" s="13">
        <f t="shared" si="35"/>
        <v>90</v>
      </c>
      <c r="C100" s="69" t="s">
        <v>246</v>
      </c>
      <c r="D100" s="66" t="s">
        <v>311</v>
      </c>
      <c r="E100" s="14" t="s">
        <v>49</v>
      </c>
      <c r="F100" s="9">
        <v>30</v>
      </c>
      <c r="G100" s="14" t="s">
        <v>42</v>
      </c>
      <c r="H100" s="117">
        <v>10</v>
      </c>
      <c r="I100" s="113">
        <v>3</v>
      </c>
      <c r="J100" s="113">
        <v>3</v>
      </c>
      <c r="K100" s="113">
        <v>0</v>
      </c>
      <c r="L100" s="117">
        <v>0</v>
      </c>
      <c r="M100" s="123">
        <v>0</v>
      </c>
      <c r="N100" s="113">
        <v>7490</v>
      </c>
      <c r="O100" s="113">
        <f t="shared" si="50"/>
        <v>0</v>
      </c>
      <c r="P100" s="118">
        <v>0</v>
      </c>
      <c r="Q100" s="113">
        <f t="shared" si="51"/>
        <v>0</v>
      </c>
      <c r="R100" s="118">
        <v>0</v>
      </c>
      <c r="S100" s="113">
        <f t="shared" si="52"/>
        <v>0</v>
      </c>
      <c r="T100" s="118">
        <v>0</v>
      </c>
      <c r="U100" s="113">
        <f t="shared" si="53"/>
        <v>0</v>
      </c>
      <c r="V100" s="118">
        <v>0</v>
      </c>
      <c r="W100" s="113">
        <f t="shared" si="40"/>
        <v>0</v>
      </c>
    </row>
    <row r="101" spans="1:23" x14ac:dyDescent="0.55000000000000004">
      <c r="A101" s="43"/>
      <c r="B101" s="13">
        <f t="shared" si="35"/>
        <v>91</v>
      </c>
      <c r="C101" s="69" t="s">
        <v>247</v>
      </c>
      <c r="D101" s="73" t="s">
        <v>110</v>
      </c>
      <c r="E101" s="16" t="s">
        <v>42</v>
      </c>
      <c r="F101" s="9">
        <v>48</v>
      </c>
      <c r="G101" s="16" t="s">
        <v>42</v>
      </c>
      <c r="H101" s="117">
        <v>2</v>
      </c>
      <c r="I101" s="113">
        <v>2</v>
      </c>
      <c r="J101" s="113">
        <v>2</v>
      </c>
      <c r="K101" s="113">
        <v>0</v>
      </c>
      <c r="L101" s="117">
        <v>0</v>
      </c>
      <c r="M101" s="123">
        <v>0</v>
      </c>
      <c r="N101" s="113">
        <v>12840</v>
      </c>
      <c r="O101" s="113">
        <f t="shared" si="50"/>
        <v>0</v>
      </c>
      <c r="P101" s="118">
        <v>0</v>
      </c>
      <c r="Q101" s="113">
        <f t="shared" si="51"/>
        <v>0</v>
      </c>
      <c r="R101" s="118">
        <v>0</v>
      </c>
      <c r="S101" s="113">
        <f t="shared" si="52"/>
        <v>0</v>
      </c>
      <c r="T101" s="118">
        <v>0</v>
      </c>
      <c r="U101" s="113">
        <f t="shared" si="53"/>
        <v>0</v>
      </c>
      <c r="V101" s="118">
        <v>0</v>
      </c>
      <c r="W101" s="113">
        <f t="shared" si="40"/>
        <v>0</v>
      </c>
    </row>
    <row r="102" spans="1:23" x14ac:dyDescent="0.55000000000000004">
      <c r="A102" s="43"/>
      <c r="B102" s="13">
        <f t="shared" si="35"/>
        <v>92</v>
      </c>
      <c r="C102" s="69" t="s">
        <v>248</v>
      </c>
      <c r="D102" s="74" t="s">
        <v>340</v>
      </c>
      <c r="E102" s="48" t="s">
        <v>49</v>
      </c>
      <c r="F102" s="9">
        <v>1</v>
      </c>
      <c r="G102" s="48" t="s">
        <v>49</v>
      </c>
      <c r="H102" s="117">
        <v>2</v>
      </c>
      <c r="I102" s="113">
        <v>2</v>
      </c>
      <c r="J102" s="113">
        <v>2</v>
      </c>
      <c r="K102" s="113">
        <v>2</v>
      </c>
      <c r="L102" s="117">
        <v>0</v>
      </c>
      <c r="M102" s="123">
        <v>0</v>
      </c>
      <c r="N102" s="113">
        <v>2000</v>
      </c>
      <c r="O102" s="113">
        <f t="shared" si="50"/>
        <v>0</v>
      </c>
      <c r="P102" s="118">
        <v>0</v>
      </c>
      <c r="Q102" s="113">
        <f t="shared" si="51"/>
        <v>0</v>
      </c>
      <c r="R102" s="118">
        <v>0</v>
      </c>
      <c r="S102" s="113">
        <f t="shared" si="52"/>
        <v>0</v>
      </c>
      <c r="T102" s="118">
        <v>0</v>
      </c>
      <c r="U102" s="113">
        <f t="shared" si="53"/>
        <v>0</v>
      </c>
      <c r="V102" s="118">
        <v>0</v>
      </c>
      <c r="W102" s="113">
        <f t="shared" si="40"/>
        <v>0</v>
      </c>
    </row>
    <row r="103" spans="1:23" x14ac:dyDescent="0.55000000000000004">
      <c r="A103" s="43"/>
      <c r="B103" s="13">
        <f t="shared" si="35"/>
        <v>93</v>
      </c>
      <c r="C103" s="69" t="s">
        <v>249</v>
      </c>
      <c r="D103" s="67" t="s">
        <v>104</v>
      </c>
      <c r="E103" s="14" t="s">
        <v>35</v>
      </c>
      <c r="F103" s="9">
        <v>200</v>
      </c>
      <c r="G103" s="14" t="s">
        <v>305</v>
      </c>
      <c r="H103" s="117">
        <v>8</v>
      </c>
      <c r="I103" s="113">
        <v>8</v>
      </c>
      <c r="J103" s="113">
        <v>8</v>
      </c>
      <c r="K103" s="113">
        <v>8</v>
      </c>
      <c r="L103" s="117">
        <v>0</v>
      </c>
      <c r="M103" s="123">
        <f t="shared" si="41"/>
        <v>8</v>
      </c>
      <c r="N103" s="113">
        <v>8000</v>
      </c>
      <c r="O103" s="113">
        <f t="shared" si="50"/>
        <v>64000</v>
      </c>
      <c r="P103" s="118">
        <v>2</v>
      </c>
      <c r="Q103" s="113">
        <f t="shared" si="51"/>
        <v>16000</v>
      </c>
      <c r="R103" s="118">
        <v>2</v>
      </c>
      <c r="S103" s="113">
        <f t="shared" si="52"/>
        <v>16000</v>
      </c>
      <c r="T103" s="118">
        <v>2</v>
      </c>
      <c r="U103" s="113">
        <f t="shared" si="53"/>
        <v>16000</v>
      </c>
      <c r="V103" s="118">
        <v>2</v>
      </c>
      <c r="W103" s="113">
        <f t="shared" si="40"/>
        <v>16000</v>
      </c>
    </row>
    <row r="104" spans="1:23" x14ac:dyDescent="0.55000000000000004">
      <c r="A104" s="43"/>
      <c r="B104" s="13">
        <f t="shared" si="35"/>
        <v>94</v>
      </c>
      <c r="C104" s="69" t="s">
        <v>252</v>
      </c>
      <c r="D104" s="67" t="s">
        <v>105</v>
      </c>
      <c r="E104" s="14" t="s">
        <v>35</v>
      </c>
      <c r="F104" s="9">
        <v>200</v>
      </c>
      <c r="G104" s="14" t="s">
        <v>305</v>
      </c>
      <c r="H104" s="117">
        <v>12</v>
      </c>
      <c r="I104" s="113">
        <v>12</v>
      </c>
      <c r="J104" s="113">
        <v>12</v>
      </c>
      <c r="K104" s="113">
        <v>12</v>
      </c>
      <c r="L104" s="117">
        <v>1</v>
      </c>
      <c r="M104" s="123">
        <v>12</v>
      </c>
      <c r="N104" s="113">
        <v>8000</v>
      </c>
      <c r="O104" s="113">
        <f t="shared" si="50"/>
        <v>96000</v>
      </c>
      <c r="P104" s="118">
        <v>3</v>
      </c>
      <c r="Q104" s="113">
        <f t="shared" si="51"/>
        <v>24000</v>
      </c>
      <c r="R104" s="118">
        <v>3</v>
      </c>
      <c r="S104" s="113">
        <f t="shared" si="52"/>
        <v>24000</v>
      </c>
      <c r="T104" s="118">
        <v>3</v>
      </c>
      <c r="U104" s="113">
        <f t="shared" si="53"/>
        <v>24000</v>
      </c>
      <c r="V104" s="118">
        <v>3</v>
      </c>
      <c r="W104" s="113">
        <f t="shared" si="40"/>
        <v>24000</v>
      </c>
    </row>
    <row r="105" spans="1:23" x14ac:dyDescent="0.55000000000000004">
      <c r="A105" s="43"/>
      <c r="B105" s="13">
        <f t="shared" si="35"/>
        <v>95</v>
      </c>
      <c r="C105" s="69" t="s">
        <v>253</v>
      </c>
      <c r="D105" s="67" t="s">
        <v>106</v>
      </c>
      <c r="E105" s="14" t="s">
        <v>50</v>
      </c>
      <c r="F105" s="9">
        <v>1</v>
      </c>
      <c r="G105" s="14" t="s">
        <v>50</v>
      </c>
      <c r="H105" s="117">
        <v>8</v>
      </c>
      <c r="I105" s="113">
        <v>8</v>
      </c>
      <c r="J105" s="113">
        <v>8</v>
      </c>
      <c r="K105" s="113">
        <v>8</v>
      </c>
      <c r="L105" s="117">
        <v>0</v>
      </c>
      <c r="M105" s="123">
        <v>8</v>
      </c>
      <c r="N105" s="113">
        <v>6900</v>
      </c>
      <c r="O105" s="113">
        <f t="shared" si="50"/>
        <v>55200</v>
      </c>
      <c r="P105" s="118">
        <v>2</v>
      </c>
      <c r="Q105" s="113">
        <f t="shared" si="51"/>
        <v>13800</v>
      </c>
      <c r="R105" s="118">
        <v>2</v>
      </c>
      <c r="S105" s="113">
        <f t="shared" si="52"/>
        <v>13800</v>
      </c>
      <c r="T105" s="118">
        <v>2</v>
      </c>
      <c r="U105" s="113">
        <f t="shared" si="53"/>
        <v>13800</v>
      </c>
      <c r="V105" s="118">
        <v>2</v>
      </c>
      <c r="W105" s="113">
        <f t="shared" si="40"/>
        <v>13800</v>
      </c>
    </row>
    <row r="106" spans="1:23" s="99" customFormat="1" x14ac:dyDescent="0.55000000000000004">
      <c r="A106" s="98"/>
      <c r="B106" s="13">
        <f t="shared" si="35"/>
        <v>96</v>
      </c>
      <c r="C106" s="69" t="s">
        <v>254</v>
      </c>
      <c r="D106" s="67" t="s">
        <v>107</v>
      </c>
      <c r="E106" s="14" t="s">
        <v>50</v>
      </c>
      <c r="F106" s="9">
        <v>1500</v>
      </c>
      <c r="G106" s="14" t="s">
        <v>305</v>
      </c>
      <c r="H106" s="123">
        <v>8</v>
      </c>
      <c r="I106" s="124">
        <v>8</v>
      </c>
      <c r="J106" s="124">
        <v>8</v>
      </c>
      <c r="K106" s="124">
        <v>8</v>
      </c>
      <c r="L106" s="123">
        <v>0</v>
      </c>
      <c r="M106" s="123">
        <f t="shared" si="41"/>
        <v>8</v>
      </c>
      <c r="N106" s="124">
        <v>8000</v>
      </c>
      <c r="O106" s="124">
        <f t="shared" si="50"/>
        <v>64000</v>
      </c>
      <c r="P106" s="125">
        <v>2</v>
      </c>
      <c r="Q106" s="124">
        <f t="shared" si="51"/>
        <v>16000</v>
      </c>
      <c r="R106" s="125">
        <v>2</v>
      </c>
      <c r="S106" s="124">
        <f t="shared" si="52"/>
        <v>16000</v>
      </c>
      <c r="T106" s="125">
        <v>2</v>
      </c>
      <c r="U106" s="124">
        <f t="shared" si="53"/>
        <v>16000</v>
      </c>
      <c r="V106" s="125">
        <v>2</v>
      </c>
      <c r="W106" s="124">
        <f t="shared" si="40"/>
        <v>16000</v>
      </c>
    </row>
    <row r="107" spans="1:23" x14ac:dyDescent="0.55000000000000004">
      <c r="A107" s="43"/>
      <c r="B107" s="13">
        <f t="shared" si="35"/>
        <v>97</v>
      </c>
      <c r="C107" s="69" t="s">
        <v>255</v>
      </c>
      <c r="D107" s="59" t="s">
        <v>108</v>
      </c>
      <c r="E107" s="14" t="s">
        <v>49</v>
      </c>
      <c r="F107" s="9">
        <v>1</v>
      </c>
      <c r="G107" s="14" t="s">
        <v>49</v>
      </c>
      <c r="H107" s="117">
        <v>4</v>
      </c>
      <c r="I107" s="113">
        <v>4</v>
      </c>
      <c r="J107" s="113">
        <v>4</v>
      </c>
      <c r="K107" s="113">
        <v>4</v>
      </c>
      <c r="L107" s="117">
        <v>1</v>
      </c>
      <c r="M107" s="123">
        <v>4</v>
      </c>
      <c r="N107" s="113">
        <v>8500</v>
      </c>
      <c r="O107" s="113">
        <f t="shared" si="50"/>
        <v>34000</v>
      </c>
      <c r="P107" s="118">
        <v>1</v>
      </c>
      <c r="Q107" s="113">
        <f t="shared" si="51"/>
        <v>8500</v>
      </c>
      <c r="R107" s="118">
        <v>1</v>
      </c>
      <c r="S107" s="113">
        <f t="shared" si="52"/>
        <v>8500</v>
      </c>
      <c r="T107" s="118">
        <v>1</v>
      </c>
      <c r="U107" s="113">
        <f t="shared" si="53"/>
        <v>8500</v>
      </c>
      <c r="V107" s="118">
        <v>1</v>
      </c>
      <c r="W107" s="113">
        <f t="shared" si="40"/>
        <v>8500</v>
      </c>
    </row>
    <row r="108" spans="1:23" x14ac:dyDescent="0.55000000000000004">
      <c r="A108" s="43"/>
      <c r="B108" s="13">
        <f t="shared" si="35"/>
        <v>98</v>
      </c>
      <c r="C108" s="69" t="s">
        <v>256</v>
      </c>
      <c r="D108" s="59" t="s">
        <v>109</v>
      </c>
      <c r="E108" s="14" t="s">
        <v>49</v>
      </c>
      <c r="F108" s="9">
        <v>1</v>
      </c>
      <c r="G108" s="14" t="s">
        <v>49</v>
      </c>
      <c r="H108" s="117">
        <v>2</v>
      </c>
      <c r="I108" s="113">
        <v>2</v>
      </c>
      <c r="J108" s="113">
        <v>2</v>
      </c>
      <c r="K108" s="113">
        <v>3</v>
      </c>
      <c r="L108" s="117">
        <v>0</v>
      </c>
      <c r="M108" s="123">
        <f t="shared" si="41"/>
        <v>3</v>
      </c>
      <c r="N108" s="113">
        <v>8500</v>
      </c>
      <c r="O108" s="113">
        <f t="shared" si="50"/>
        <v>25500</v>
      </c>
      <c r="P108" s="118">
        <v>1</v>
      </c>
      <c r="Q108" s="113">
        <f t="shared" si="51"/>
        <v>8500</v>
      </c>
      <c r="R108" s="118">
        <v>0</v>
      </c>
      <c r="S108" s="113">
        <f t="shared" si="52"/>
        <v>0</v>
      </c>
      <c r="T108" s="118">
        <v>1</v>
      </c>
      <c r="U108" s="113">
        <f t="shared" si="53"/>
        <v>8500</v>
      </c>
      <c r="V108" s="118">
        <v>1</v>
      </c>
      <c r="W108" s="113">
        <f t="shared" si="40"/>
        <v>8500</v>
      </c>
    </row>
    <row r="109" spans="1:23" x14ac:dyDescent="0.55000000000000004">
      <c r="A109" s="43"/>
      <c r="B109" s="13">
        <f t="shared" si="35"/>
        <v>99</v>
      </c>
      <c r="C109" s="115" t="s">
        <v>257</v>
      </c>
      <c r="D109" s="67" t="s">
        <v>335</v>
      </c>
      <c r="E109" s="12" t="s">
        <v>49</v>
      </c>
      <c r="F109" s="9">
        <v>1</v>
      </c>
      <c r="G109" s="12" t="s">
        <v>49</v>
      </c>
      <c r="H109" s="117">
        <v>4</v>
      </c>
      <c r="I109" s="113">
        <v>4</v>
      </c>
      <c r="J109" s="113">
        <v>4</v>
      </c>
      <c r="K109" s="113">
        <v>4</v>
      </c>
      <c r="L109" s="117">
        <v>0</v>
      </c>
      <c r="M109" s="123">
        <f t="shared" si="41"/>
        <v>4</v>
      </c>
      <c r="N109" s="113">
        <v>8000</v>
      </c>
      <c r="O109" s="113">
        <f t="shared" si="50"/>
        <v>32000</v>
      </c>
      <c r="P109" s="118">
        <v>1</v>
      </c>
      <c r="Q109" s="113">
        <f t="shared" si="51"/>
        <v>8000</v>
      </c>
      <c r="R109" s="118">
        <v>1</v>
      </c>
      <c r="S109" s="113">
        <f t="shared" si="52"/>
        <v>8000</v>
      </c>
      <c r="T109" s="118">
        <v>1</v>
      </c>
      <c r="U109" s="113">
        <f t="shared" si="53"/>
        <v>8000</v>
      </c>
      <c r="V109" s="118">
        <v>1</v>
      </c>
      <c r="W109" s="113">
        <f t="shared" si="40"/>
        <v>8000</v>
      </c>
    </row>
    <row r="110" spans="1:23" s="99" customFormat="1" x14ac:dyDescent="0.55000000000000004">
      <c r="A110" s="98"/>
      <c r="B110" s="13">
        <f t="shared" si="35"/>
        <v>100</v>
      </c>
      <c r="C110" s="69" t="s">
        <v>258</v>
      </c>
      <c r="D110" s="72" t="s">
        <v>111</v>
      </c>
      <c r="E110" s="98" t="s">
        <v>118</v>
      </c>
      <c r="F110" s="12">
        <v>1</v>
      </c>
      <c r="G110" s="98" t="s">
        <v>118</v>
      </c>
      <c r="H110" s="123">
        <v>2</v>
      </c>
      <c r="I110" s="124">
        <v>2</v>
      </c>
      <c r="J110" s="124">
        <v>2</v>
      </c>
      <c r="K110" s="113">
        <v>2</v>
      </c>
      <c r="L110" s="123">
        <v>0</v>
      </c>
      <c r="M110" s="123">
        <v>1</v>
      </c>
      <c r="N110" s="124">
        <v>9600</v>
      </c>
      <c r="O110" s="124">
        <f t="shared" ref="O110:O117" si="54">M110*N110</f>
        <v>9600</v>
      </c>
      <c r="P110" s="125">
        <v>1</v>
      </c>
      <c r="Q110" s="124">
        <f t="shared" ref="Q110:Q128" si="55">N110*P110</f>
        <v>9600</v>
      </c>
      <c r="R110" s="125">
        <v>0</v>
      </c>
      <c r="S110" s="124">
        <f t="shared" ref="S110:S128" si="56">$N110*R110</f>
        <v>0</v>
      </c>
      <c r="T110" s="125">
        <v>0</v>
      </c>
      <c r="U110" s="124">
        <f t="shared" ref="U110:U128" si="57">$N110*T110</f>
        <v>0</v>
      </c>
      <c r="V110" s="125">
        <v>0</v>
      </c>
      <c r="W110" s="113">
        <f t="shared" si="40"/>
        <v>0</v>
      </c>
    </row>
    <row r="111" spans="1:23" x14ac:dyDescent="0.55000000000000004">
      <c r="A111" s="43"/>
      <c r="B111" s="13">
        <f t="shared" si="35"/>
        <v>101</v>
      </c>
      <c r="C111" s="69" t="s">
        <v>312</v>
      </c>
      <c r="D111" s="68" t="s">
        <v>336</v>
      </c>
      <c r="E111" s="17" t="s">
        <v>42</v>
      </c>
      <c r="F111" s="9">
        <v>100</v>
      </c>
      <c r="G111" s="17" t="s">
        <v>42</v>
      </c>
      <c r="H111" s="117">
        <v>1</v>
      </c>
      <c r="I111" s="113">
        <v>1</v>
      </c>
      <c r="J111" s="113">
        <v>1</v>
      </c>
      <c r="K111" s="113">
        <v>1</v>
      </c>
      <c r="L111" s="117">
        <v>0</v>
      </c>
      <c r="M111" s="123">
        <v>2</v>
      </c>
      <c r="N111" s="113">
        <v>1900</v>
      </c>
      <c r="O111" s="113">
        <f t="shared" si="54"/>
        <v>3800</v>
      </c>
      <c r="P111" s="118">
        <v>1</v>
      </c>
      <c r="Q111" s="113">
        <f t="shared" si="55"/>
        <v>1900</v>
      </c>
      <c r="R111" s="118">
        <v>0</v>
      </c>
      <c r="S111" s="113">
        <f t="shared" si="56"/>
        <v>0</v>
      </c>
      <c r="T111" s="118">
        <v>1</v>
      </c>
      <c r="U111" s="113">
        <f t="shared" si="57"/>
        <v>1900</v>
      </c>
      <c r="V111" s="118">
        <v>0</v>
      </c>
      <c r="W111" s="113">
        <f t="shared" si="40"/>
        <v>0</v>
      </c>
    </row>
    <row r="112" spans="1:23" x14ac:dyDescent="0.55000000000000004">
      <c r="A112" s="15"/>
      <c r="B112" s="15"/>
      <c r="C112" s="15"/>
      <c r="D112" s="18" t="s">
        <v>259</v>
      </c>
      <c r="E112" s="15"/>
      <c r="F112" s="15"/>
      <c r="G112" s="15"/>
      <c r="H112" s="120"/>
      <c r="I112" s="120"/>
      <c r="J112" s="120"/>
      <c r="K112" s="121"/>
      <c r="L112" s="120"/>
      <c r="M112" s="122"/>
      <c r="N112" s="120"/>
      <c r="O112" s="120"/>
      <c r="P112" s="120"/>
      <c r="Q112" s="120"/>
      <c r="R112" s="120"/>
      <c r="S112" s="120"/>
      <c r="T112" s="120"/>
      <c r="U112" s="120"/>
      <c r="V112" s="120"/>
      <c r="W112" s="113">
        <f t="shared" si="40"/>
        <v>0</v>
      </c>
    </row>
    <row r="113" spans="1:23" x14ac:dyDescent="0.55000000000000004">
      <c r="A113" s="43"/>
      <c r="B113" s="13">
        <f t="shared" si="35"/>
        <v>102</v>
      </c>
      <c r="C113" s="56" t="s">
        <v>260</v>
      </c>
      <c r="D113" s="59" t="s">
        <v>313</v>
      </c>
      <c r="E113" s="14" t="s">
        <v>49</v>
      </c>
      <c r="F113" s="9">
        <v>50</v>
      </c>
      <c r="G113" s="14" t="s">
        <v>305</v>
      </c>
      <c r="H113" s="117">
        <v>800</v>
      </c>
      <c r="I113" s="113">
        <v>924</v>
      </c>
      <c r="J113" s="113">
        <v>924</v>
      </c>
      <c r="K113" s="113">
        <v>850</v>
      </c>
      <c r="L113" s="117">
        <v>100</v>
      </c>
      <c r="M113" s="123">
        <f t="shared" si="41"/>
        <v>750</v>
      </c>
      <c r="N113" s="113">
        <v>247</v>
      </c>
      <c r="O113" s="113">
        <f t="shared" si="54"/>
        <v>185250</v>
      </c>
      <c r="P113" s="118">
        <v>400</v>
      </c>
      <c r="Q113" s="113">
        <f t="shared" si="55"/>
        <v>98800</v>
      </c>
      <c r="R113" s="118">
        <v>200</v>
      </c>
      <c r="S113" s="113">
        <f t="shared" si="56"/>
        <v>49400</v>
      </c>
      <c r="T113" s="118">
        <v>150</v>
      </c>
      <c r="U113" s="113">
        <f t="shared" si="57"/>
        <v>37050</v>
      </c>
      <c r="V113" s="118">
        <v>0</v>
      </c>
      <c r="W113" s="113">
        <f t="shared" si="40"/>
        <v>0</v>
      </c>
    </row>
    <row r="114" spans="1:23" x14ac:dyDescent="0.55000000000000004">
      <c r="A114" s="43"/>
      <c r="B114" s="13">
        <f t="shared" si="35"/>
        <v>103</v>
      </c>
      <c r="C114" s="56" t="s">
        <v>261</v>
      </c>
      <c r="D114" s="64" t="s">
        <v>337</v>
      </c>
      <c r="E114" s="14" t="s">
        <v>49</v>
      </c>
      <c r="F114" s="9">
        <v>1</v>
      </c>
      <c r="G114" s="14" t="s">
        <v>49</v>
      </c>
      <c r="H114" s="117">
        <v>2</v>
      </c>
      <c r="I114" s="113">
        <v>0</v>
      </c>
      <c r="J114" s="113">
        <v>0</v>
      </c>
      <c r="K114" s="113">
        <v>0</v>
      </c>
      <c r="L114" s="117">
        <v>0</v>
      </c>
      <c r="M114" s="123">
        <f t="shared" si="41"/>
        <v>0</v>
      </c>
      <c r="N114" s="113">
        <v>2930</v>
      </c>
      <c r="O114" s="113">
        <f t="shared" si="54"/>
        <v>0</v>
      </c>
      <c r="P114" s="118">
        <v>0</v>
      </c>
      <c r="Q114" s="113">
        <f t="shared" si="55"/>
        <v>0</v>
      </c>
      <c r="R114" s="118">
        <v>0</v>
      </c>
      <c r="S114" s="113">
        <f t="shared" si="56"/>
        <v>0</v>
      </c>
      <c r="T114" s="118">
        <v>0</v>
      </c>
      <c r="U114" s="113">
        <f t="shared" si="57"/>
        <v>0</v>
      </c>
      <c r="V114" s="118">
        <v>0</v>
      </c>
      <c r="W114" s="113">
        <f t="shared" si="40"/>
        <v>0</v>
      </c>
    </row>
    <row r="115" spans="1:23" x14ac:dyDescent="0.55000000000000004">
      <c r="A115" s="43"/>
      <c r="B115" s="13">
        <f t="shared" si="35"/>
        <v>104</v>
      </c>
      <c r="C115" s="56" t="s">
        <v>262</v>
      </c>
      <c r="D115" s="44" t="s">
        <v>338</v>
      </c>
      <c r="E115" s="14" t="s">
        <v>49</v>
      </c>
      <c r="F115" s="9">
        <v>1</v>
      </c>
      <c r="G115" s="14" t="s">
        <v>49</v>
      </c>
      <c r="H115" s="117">
        <v>2</v>
      </c>
      <c r="I115" s="113">
        <v>0</v>
      </c>
      <c r="J115" s="113">
        <v>0</v>
      </c>
      <c r="K115" s="113">
        <v>0</v>
      </c>
      <c r="L115" s="117">
        <v>0</v>
      </c>
      <c r="M115" s="123">
        <f t="shared" si="41"/>
        <v>0</v>
      </c>
      <c r="N115" s="113">
        <v>1070</v>
      </c>
      <c r="O115" s="113">
        <f t="shared" si="54"/>
        <v>0</v>
      </c>
      <c r="P115" s="118">
        <v>0</v>
      </c>
      <c r="Q115" s="113">
        <f t="shared" si="55"/>
        <v>0</v>
      </c>
      <c r="R115" s="118">
        <v>0</v>
      </c>
      <c r="S115" s="113">
        <f t="shared" si="56"/>
        <v>0</v>
      </c>
      <c r="T115" s="118">
        <v>0</v>
      </c>
      <c r="U115" s="113">
        <f t="shared" si="57"/>
        <v>0</v>
      </c>
      <c r="V115" s="118">
        <v>0</v>
      </c>
      <c r="W115" s="113">
        <f t="shared" si="40"/>
        <v>0</v>
      </c>
    </row>
    <row r="116" spans="1:23" x14ac:dyDescent="0.55000000000000004">
      <c r="A116" s="43"/>
      <c r="B116" s="13">
        <f t="shared" si="35"/>
        <v>105</v>
      </c>
      <c r="C116" s="56" t="s">
        <v>263</v>
      </c>
      <c r="D116" s="44" t="s">
        <v>333</v>
      </c>
      <c r="E116" s="14" t="s">
        <v>42</v>
      </c>
      <c r="F116" s="9">
        <v>350</v>
      </c>
      <c r="G116" s="14" t="s">
        <v>42</v>
      </c>
      <c r="H116" s="117">
        <v>23</v>
      </c>
      <c r="I116" s="113">
        <v>25</v>
      </c>
      <c r="J116" s="113">
        <v>25</v>
      </c>
      <c r="K116" s="113">
        <v>35</v>
      </c>
      <c r="L116" s="117">
        <v>0</v>
      </c>
      <c r="M116" s="123">
        <v>30</v>
      </c>
      <c r="N116" s="113">
        <v>21000</v>
      </c>
      <c r="O116" s="113">
        <f t="shared" si="54"/>
        <v>630000</v>
      </c>
      <c r="P116" s="118">
        <v>8</v>
      </c>
      <c r="Q116" s="113">
        <f t="shared" si="55"/>
        <v>168000</v>
      </c>
      <c r="R116" s="118">
        <v>8</v>
      </c>
      <c r="S116" s="113">
        <f t="shared" si="56"/>
        <v>168000</v>
      </c>
      <c r="T116" s="118">
        <v>8</v>
      </c>
      <c r="U116" s="113">
        <f t="shared" si="57"/>
        <v>168000</v>
      </c>
      <c r="V116" s="118">
        <v>6</v>
      </c>
      <c r="W116" s="113">
        <f t="shared" si="40"/>
        <v>126000</v>
      </c>
    </row>
    <row r="117" spans="1:23" x14ac:dyDescent="0.55000000000000004">
      <c r="A117" s="43"/>
      <c r="B117" s="13">
        <f t="shared" si="35"/>
        <v>106</v>
      </c>
      <c r="C117" s="56" t="s">
        <v>264</v>
      </c>
      <c r="D117" s="62" t="s">
        <v>112</v>
      </c>
      <c r="E117" s="14" t="s">
        <v>49</v>
      </c>
      <c r="F117" s="9">
        <v>3</v>
      </c>
      <c r="G117" s="14" t="s">
        <v>118</v>
      </c>
      <c r="H117" s="117">
        <v>4</v>
      </c>
      <c r="I117" s="113">
        <v>4</v>
      </c>
      <c r="J117" s="113">
        <v>4</v>
      </c>
      <c r="K117" s="113">
        <v>4</v>
      </c>
      <c r="L117" s="117">
        <v>0</v>
      </c>
      <c r="M117" s="123">
        <v>0</v>
      </c>
      <c r="N117" s="113">
        <v>7500</v>
      </c>
      <c r="O117" s="113">
        <f t="shared" si="54"/>
        <v>0</v>
      </c>
      <c r="P117" s="118">
        <v>0</v>
      </c>
      <c r="Q117" s="113">
        <f t="shared" si="55"/>
        <v>0</v>
      </c>
      <c r="R117" s="118">
        <v>0</v>
      </c>
      <c r="S117" s="113">
        <f t="shared" si="56"/>
        <v>0</v>
      </c>
      <c r="T117" s="118">
        <v>0</v>
      </c>
      <c r="U117" s="113">
        <f t="shared" si="57"/>
        <v>0</v>
      </c>
      <c r="V117" s="118">
        <v>0</v>
      </c>
      <c r="W117" s="113">
        <f t="shared" si="40"/>
        <v>0</v>
      </c>
    </row>
    <row r="118" spans="1:23" x14ac:dyDescent="0.55000000000000004">
      <c r="A118" s="43"/>
      <c r="B118" s="13">
        <f t="shared" si="35"/>
        <v>107</v>
      </c>
      <c r="C118" s="56" t="s">
        <v>265</v>
      </c>
      <c r="D118" s="44" t="s">
        <v>43</v>
      </c>
      <c r="E118" s="47" t="s">
        <v>42</v>
      </c>
      <c r="F118" s="9">
        <v>1</v>
      </c>
      <c r="G118" s="47" t="s">
        <v>42</v>
      </c>
      <c r="H118" s="126">
        <v>12685</v>
      </c>
      <c r="I118" s="126">
        <v>10915</v>
      </c>
      <c r="J118" s="126">
        <v>10915</v>
      </c>
      <c r="K118" s="134">
        <v>13200</v>
      </c>
      <c r="L118" s="128">
        <v>0</v>
      </c>
      <c r="M118" s="134">
        <v>13200</v>
      </c>
      <c r="N118" s="119">
        <v>6.4</v>
      </c>
      <c r="O118" s="113">
        <f>M118*N118</f>
        <v>84480</v>
      </c>
      <c r="P118" s="118">
        <v>3300</v>
      </c>
      <c r="Q118" s="113">
        <f t="shared" si="55"/>
        <v>21120</v>
      </c>
      <c r="R118" s="118">
        <v>3300</v>
      </c>
      <c r="S118" s="113">
        <f t="shared" si="56"/>
        <v>21120</v>
      </c>
      <c r="T118" s="118">
        <v>3300</v>
      </c>
      <c r="U118" s="113">
        <f t="shared" si="57"/>
        <v>21120</v>
      </c>
      <c r="V118" s="118">
        <v>3300</v>
      </c>
      <c r="W118" s="113">
        <f t="shared" si="40"/>
        <v>21120</v>
      </c>
    </row>
    <row r="119" spans="1:23" x14ac:dyDescent="0.55000000000000004">
      <c r="A119" s="43"/>
      <c r="B119" s="13">
        <f t="shared" si="35"/>
        <v>108</v>
      </c>
      <c r="C119" s="56" t="s">
        <v>266</v>
      </c>
      <c r="D119" s="44" t="s">
        <v>2</v>
      </c>
      <c r="E119" s="47" t="s">
        <v>42</v>
      </c>
      <c r="F119" s="9">
        <v>1</v>
      </c>
      <c r="G119" s="47" t="s">
        <v>42</v>
      </c>
      <c r="H119" s="126">
        <v>5720</v>
      </c>
      <c r="I119" s="126">
        <v>6820</v>
      </c>
      <c r="J119" s="126">
        <v>6820</v>
      </c>
      <c r="K119" s="127">
        <v>6720</v>
      </c>
      <c r="L119" s="128">
        <v>0</v>
      </c>
      <c r="M119" s="134">
        <v>6720</v>
      </c>
      <c r="N119" s="119">
        <v>10</v>
      </c>
      <c r="O119" s="113">
        <f>M119*N119</f>
        <v>67200</v>
      </c>
      <c r="P119" s="118">
        <v>1680</v>
      </c>
      <c r="Q119" s="113">
        <f t="shared" si="55"/>
        <v>16800</v>
      </c>
      <c r="R119" s="118">
        <v>1680</v>
      </c>
      <c r="S119" s="113">
        <f t="shared" si="56"/>
        <v>16800</v>
      </c>
      <c r="T119" s="118">
        <v>1680</v>
      </c>
      <c r="U119" s="113">
        <f t="shared" si="57"/>
        <v>16800</v>
      </c>
      <c r="V119" s="118">
        <v>1680</v>
      </c>
      <c r="W119" s="113">
        <f t="shared" si="40"/>
        <v>16800</v>
      </c>
    </row>
    <row r="120" spans="1:23" x14ac:dyDescent="0.55000000000000004">
      <c r="A120" s="43"/>
      <c r="B120" s="13">
        <f t="shared" si="35"/>
        <v>109</v>
      </c>
      <c r="C120" s="56" t="s">
        <v>267</v>
      </c>
      <c r="D120" s="44" t="s">
        <v>39</v>
      </c>
      <c r="E120" s="47" t="s">
        <v>42</v>
      </c>
      <c r="F120" s="9">
        <v>1</v>
      </c>
      <c r="G120" s="47" t="s">
        <v>42</v>
      </c>
      <c r="H120" s="126">
        <v>10800</v>
      </c>
      <c r="I120" s="126">
        <v>14400</v>
      </c>
      <c r="J120" s="126">
        <v>14400</v>
      </c>
      <c r="K120" s="127">
        <v>13200.000000000002</v>
      </c>
      <c r="L120" s="128">
        <v>0</v>
      </c>
      <c r="M120" s="134">
        <f t="shared" si="41"/>
        <v>13200.000000000002</v>
      </c>
      <c r="N120" s="119">
        <v>10</v>
      </c>
      <c r="O120" s="113">
        <f t="shared" ref="O120:O135" si="58">M120*N120</f>
        <v>132000.00000000003</v>
      </c>
      <c r="P120" s="118">
        <f t="shared" ref="P120:P135" si="59">M120/4</f>
        <v>3300.0000000000005</v>
      </c>
      <c r="Q120" s="113">
        <f t="shared" si="55"/>
        <v>33000.000000000007</v>
      </c>
      <c r="R120" s="118">
        <f t="shared" ref="R120:R135" si="60">M120/4</f>
        <v>3300.0000000000005</v>
      </c>
      <c r="S120" s="113">
        <f t="shared" si="56"/>
        <v>33000.000000000007</v>
      </c>
      <c r="T120" s="118">
        <f t="shared" ref="T120:T135" si="61">M120/4</f>
        <v>3300.0000000000005</v>
      </c>
      <c r="U120" s="113">
        <f t="shared" si="57"/>
        <v>33000.000000000007</v>
      </c>
      <c r="V120" s="118">
        <f t="shared" ref="V120:V135" si="62">M120/4</f>
        <v>3300.0000000000005</v>
      </c>
      <c r="W120" s="113">
        <f t="shared" si="40"/>
        <v>33000.000000000007</v>
      </c>
    </row>
    <row r="121" spans="1:23" x14ac:dyDescent="0.55000000000000004">
      <c r="A121" s="43"/>
      <c r="B121" s="13">
        <f t="shared" si="35"/>
        <v>110</v>
      </c>
      <c r="C121" s="56" t="s">
        <v>268</v>
      </c>
      <c r="D121" s="44" t="s">
        <v>3</v>
      </c>
      <c r="E121" s="47" t="s">
        <v>42</v>
      </c>
      <c r="F121" s="9">
        <v>1</v>
      </c>
      <c r="G121" s="47" t="s">
        <v>42</v>
      </c>
      <c r="H121" s="126">
        <v>1760</v>
      </c>
      <c r="I121" s="126">
        <v>1540</v>
      </c>
      <c r="J121" s="126">
        <v>1540</v>
      </c>
      <c r="K121" s="127">
        <v>1860</v>
      </c>
      <c r="L121" s="128">
        <v>0</v>
      </c>
      <c r="M121" s="134">
        <v>1860</v>
      </c>
      <c r="N121" s="119">
        <v>14</v>
      </c>
      <c r="O121" s="113">
        <f t="shared" si="58"/>
        <v>26040</v>
      </c>
      <c r="P121" s="118">
        <v>600</v>
      </c>
      <c r="Q121" s="113">
        <f t="shared" si="55"/>
        <v>8400</v>
      </c>
      <c r="R121" s="118">
        <v>420</v>
      </c>
      <c r="S121" s="113">
        <f t="shared" si="56"/>
        <v>5880</v>
      </c>
      <c r="T121" s="118">
        <v>420</v>
      </c>
      <c r="U121" s="113">
        <f t="shared" si="57"/>
        <v>5880</v>
      </c>
      <c r="V121" s="118">
        <v>420</v>
      </c>
      <c r="W121" s="113">
        <f t="shared" si="40"/>
        <v>5880</v>
      </c>
    </row>
    <row r="122" spans="1:23" x14ac:dyDescent="0.55000000000000004">
      <c r="A122" s="43"/>
      <c r="B122" s="13">
        <f t="shared" si="35"/>
        <v>111</v>
      </c>
      <c r="C122" s="56" t="s">
        <v>269</v>
      </c>
      <c r="D122" s="44" t="s">
        <v>4</v>
      </c>
      <c r="E122" s="47" t="s">
        <v>42</v>
      </c>
      <c r="F122" s="9">
        <v>1</v>
      </c>
      <c r="G122" s="47" t="s">
        <v>42</v>
      </c>
      <c r="H122" s="126">
        <v>3440</v>
      </c>
      <c r="I122" s="126">
        <v>1720</v>
      </c>
      <c r="J122" s="126">
        <v>1720</v>
      </c>
      <c r="K122" s="127">
        <v>3180</v>
      </c>
      <c r="L122" s="128">
        <v>0</v>
      </c>
      <c r="M122" s="134">
        <v>3180</v>
      </c>
      <c r="N122" s="119">
        <v>13</v>
      </c>
      <c r="O122" s="113">
        <f t="shared" si="58"/>
        <v>41340</v>
      </c>
      <c r="P122" s="118">
        <v>840</v>
      </c>
      <c r="Q122" s="113">
        <f t="shared" si="55"/>
        <v>10920</v>
      </c>
      <c r="R122" s="118">
        <v>780</v>
      </c>
      <c r="S122" s="113">
        <f t="shared" si="56"/>
        <v>10140</v>
      </c>
      <c r="T122" s="118">
        <v>780</v>
      </c>
      <c r="U122" s="113">
        <f t="shared" si="57"/>
        <v>10140</v>
      </c>
      <c r="V122" s="118">
        <v>780</v>
      </c>
      <c r="W122" s="113">
        <f t="shared" si="40"/>
        <v>10140</v>
      </c>
    </row>
    <row r="123" spans="1:23" x14ac:dyDescent="0.55000000000000004">
      <c r="A123" s="43"/>
      <c r="B123" s="13">
        <f t="shared" si="35"/>
        <v>112</v>
      </c>
      <c r="C123" s="56" t="s">
        <v>270</v>
      </c>
      <c r="D123" s="44" t="s">
        <v>5</v>
      </c>
      <c r="E123" s="47" t="s">
        <v>42</v>
      </c>
      <c r="F123" s="9">
        <v>1</v>
      </c>
      <c r="G123" s="47" t="s">
        <v>42</v>
      </c>
      <c r="H123" s="126">
        <v>4425</v>
      </c>
      <c r="I123" s="126">
        <v>2065</v>
      </c>
      <c r="J123" s="126">
        <v>2065</v>
      </c>
      <c r="K123" s="127">
        <v>4080</v>
      </c>
      <c r="L123" s="128">
        <v>0</v>
      </c>
      <c r="M123" s="134">
        <v>4080</v>
      </c>
      <c r="N123" s="119">
        <v>13</v>
      </c>
      <c r="O123" s="113">
        <f t="shared" si="58"/>
        <v>53040</v>
      </c>
      <c r="P123" s="118">
        <v>1020</v>
      </c>
      <c r="Q123" s="113">
        <f t="shared" si="55"/>
        <v>13260</v>
      </c>
      <c r="R123" s="118">
        <f t="shared" si="60"/>
        <v>1020</v>
      </c>
      <c r="S123" s="113">
        <f t="shared" si="56"/>
        <v>13260</v>
      </c>
      <c r="T123" s="118">
        <f t="shared" si="61"/>
        <v>1020</v>
      </c>
      <c r="U123" s="113">
        <f t="shared" si="57"/>
        <v>13260</v>
      </c>
      <c r="V123" s="118">
        <f t="shared" si="62"/>
        <v>1020</v>
      </c>
      <c r="W123" s="113">
        <f t="shared" si="40"/>
        <v>13260</v>
      </c>
    </row>
    <row r="124" spans="1:23" x14ac:dyDescent="0.55000000000000004">
      <c r="A124" s="43"/>
      <c r="B124" s="13">
        <f t="shared" si="35"/>
        <v>113</v>
      </c>
      <c r="C124" s="56" t="s">
        <v>271</v>
      </c>
      <c r="D124" s="44" t="s">
        <v>41</v>
      </c>
      <c r="E124" s="47" t="s">
        <v>42</v>
      </c>
      <c r="F124" s="9">
        <v>1</v>
      </c>
      <c r="G124" s="47" t="s">
        <v>42</v>
      </c>
      <c r="H124" s="126">
        <v>3120</v>
      </c>
      <c r="I124" s="126">
        <v>1680</v>
      </c>
      <c r="J124" s="126">
        <v>1680</v>
      </c>
      <c r="K124" s="127">
        <v>2880</v>
      </c>
      <c r="L124" s="128">
        <v>0</v>
      </c>
      <c r="M124" s="134">
        <v>2880</v>
      </c>
      <c r="N124" s="119">
        <v>42</v>
      </c>
      <c r="O124" s="113">
        <f t="shared" si="58"/>
        <v>120960</v>
      </c>
      <c r="P124" s="118">
        <v>720</v>
      </c>
      <c r="Q124" s="113">
        <f t="shared" si="55"/>
        <v>30240</v>
      </c>
      <c r="R124" s="118">
        <v>720</v>
      </c>
      <c r="S124" s="113">
        <f t="shared" si="56"/>
        <v>30240</v>
      </c>
      <c r="T124" s="118">
        <v>720</v>
      </c>
      <c r="U124" s="113">
        <f t="shared" si="57"/>
        <v>30240</v>
      </c>
      <c r="V124" s="118">
        <v>720</v>
      </c>
      <c r="W124" s="113">
        <f t="shared" si="40"/>
        <v>30240</v>
      </c>
    </row>
    <row r="125" spans="1:23" x14ac:dyDescent="0.55000000000000004">
      <c r="A125" s="43"/>
      <c r="B125" s="13">
        <f t="shared" si="35"/>
        <v>114</v>
      </c>
      <c r="C125" s="56" t="s">
        <v>272</v>
      </c>
      <c r="D125" s="44" t="s">
        <v>40</v>
      </c>
      <c r="E125" s="47" t="s">
        <v>42</v>
      </c>
      <c r="F125" s="9">
        <v>1</v>
      </c>
      <c r="G125" s="47" t="s">
        <v>42</v>
      </c>
      <c r="H125" s="126">
        <v>5800</v>
      </c>
      <c r="I125" s="126">
        <v>6500</v>
      </c>
      <c r="J125" s="126">
        <v>6500</v>
      </c>
      <c r="K125" s="127">
        <v>6600</v>
      </c>
      <c r="L125" s="128">
        <v>0</v>
      </c>
      <c r="M125" s="134">
        <v>6600</v>
      </c>
      <c r="N125" s="119">
        <v>49</v>
      </c>
      <c r="O125" s="113">
        <f t="shared" si="58"/>
        <v>323400</v>
      </c>
      <c r="P125" s="118">
        <v>1800</v>
      </c>
      <c r="Q125" s="113">
        <f t="shared" si="55"/>
        <v>88200</v>
      </c>
      <c r="R125" s="118">
        <v>1800</v>
      </c>
      <c r="S125" s="113">
        <f t="shared" si="56"/>
        <v>88200</v>
      </c>
      <c r="T125" s="118">
        <v>1800</v>
      </c>
      <c r="U125" s="113">
        <f t="shared" si="57"/>
        <v>88200</v>
      </c>
      <c r="V125" s="118">
        <v>1200</v>
      </c>
      <c r="W125" s="113">
        <f t="shared" si="40"/>
        <v>58800</v>
      </c>
    </row>
    <row r="126" spans="1:23" x14ac:dyDescent="0.55000000000000004">
      <c r="A126" s="43"/>
      <c r="B126" s="13">
        <f t="shared" si="35"/>
        <v>115</v>
      </c>
      <c r="C126" s="56">
        <v>2600</v>
      </c>
      <c r="D126" s="44" t="s">
        <v>6</v>
      </c>
      <c r="E126" s="47" t="s">
        <v>42</v>
      </c>
      <c r="F126" s="9">
        <v>1</v>
      </c>
      <c r="G126" s="47" t="s">
        <v>42</v>
      </c>
      <c r="H126" s="126">
        <v>2200</v>
      </c>
      <c r="I126" s="126">
        <v>2700</v>
      </c>
      <c r="J126" s="126">
        <v>2700</v>
      </c>
      <c r="K126" s="127">
        <v>2600</v>
      </c>
      <c r="L126" s="128">
        <v>0</v>
      </c>
      <c r="M126" s="134">
        <v>2600</v>
      </c>
      <c r="N126" s="119">
        <v>11</v>
      </c>
      <c r="O126" s="113">
        <f t="shared" si="58"/>
        <v>28600</v>
      </c>
      <c r="P126" s="118">
        <v>650</v>
      </c>
      <c r="Q126" s="113">
        <f t="shared" si="55"/>
        <v>7150</v>
      </c>
      <c r="R126" s="118">
        <v>650</v>
      </c>
      <c r="S126" s="113">
        <f t="shared" si="56"/>
        <v>7150</v>
      </c>
      <c r="T126" s="118">
        <f t="shared" si="61"/>
        <v>650</v>
      </c>
      <c r="U126" s="113">
        <f t="shared" si="57"/>
        <v>7150</v>
      </c>
      <c r="V126" s="118">
        <f t="shared" si="62"/>
        <v>650</v>
      </c>
      <c r="W126" s="113">
        <f t="shared" si="40"/>
        <v>7150</v>
      </c>
    </row>
    <row r="127" spans="1:23" x14ac:dyDescent="0.55000000000000004">
      <c r="A127" s="43"/>
      <c r="B127" s="13">
        <f t="shared" si="35"/>
        <v>116</v>
      </c>
      <c r="C127" s="56" t="s">
        <v>273</v>
      </c>
      <c r="D127" s="44" t="s">
        <v>7</v>
      </c>
      <c r="E127" s="47" t="s">
        <v>42</v>
      </c>
      <c r="F127" s="9">
        <v>1</v>
      </c>
      <c r="G127" s="47" t="s">
        <v>42</v>
      </c>
      <c r="H127" s="126">
        <v>4905</v>
      </c>
      <c r="I127" s="126">
        <v>3270</v>
      </c>
      <c r="J127" s="126">
        <v>3270</v>
      </c>
      <c r="K127" s="127">
        <v>4800</v>
      </c>
      <c r="L127" s="128">
        <v>0</v>
      </c>
      <c r="M127" s="134">
        <v>4800</v>
      </c>
      <c r="N127" s="119">
        <v>11</v>
      </c>
      <c r="O127" s="113">
        <f t="shared" si="58"/>
        <v>52800</v>
      </c>
      <c r="P127" s="118">
        <f t="shared" si="59"/>
        <v>1200</v>
      </c>
      <c r="Q127" s="113">
        <f t="shared" si="55"/>
        <v>13200</v>
      </c>
      <c r="R127" s="118">
        <f t="shared" si="60"/>
        <v>1200</v>
      </c>
      <c r="S127" s="113">
        <f t="shared" si="56"/>
        <v>13200</v>
      </c>
      <c r="T127" s="118">
        <f t="shared" si="61"/>
        <v>1200</v>
      </c>
      <c r="U127" s="113">
        <f t="shared" si="57"/>
        <v>13200</v>
      </c>
      <c r="V127" s="118">
        <f t="shared" si="62"/>
        <v>1200</v>
      </c>
      <c r="W127" s="113">
        <f t="shared" si="40"/>
        <v>13200</v>
      </c>
    </row>
    <row r="128" spans="1:23" x14ac:dyDescent="0.55000000000000004">
      <c r="A128" s="43"/>
      <c r="B128" s="13">
        <f t="shared" si="35"/>
        <v>117</v>
      </c>
      <c r="C128" s="56" t="s">
        <v>274</v>
      </c>
      <c r="D128" s="44" t="s">
        <v>0</v>
      </c>
      <c r="E128" s="47" t="s">
        <v>42</v>
      </c>
      <c r="F128" s="9">
        <v>1</v>
      </c>
      <c r="G128" s="47" t="s">
        <v>42</v>
      </c>
      <c r="H128" s="126">
        <v>2200</v>
      </c>
      <c r="I128" s="126">
        <v>2600</v>
      </c>
      <c r="J128" s="126">
        <v>2600</v>
      </c>
      <c r="K128" s="127">
        <v>2520</v>
      </c>
      <c r="L128" s="128">
        <v>0</v>
      </c>
      <c r="M128" s="134">
        <v>2520</v>
      </c>
      <c r="N128" s="119">
        <v>13</v>
      </c>
      <c r="O128" s="113">
        <f t="shared" si="58"/>
        <v>32760</v>
      </c>
      <c r="P128" s="118">
        <v>720</v>
      </c>
      <c r="Q128" s="113">
        <f t="shared" si="55"/>
        <v>9360</v>
      </c>
      <c r="R128" s="118">
        <v>600</v>
      </c>
      <c r="S128" s="113">
        <f t="shared" si="56"/>
        <v>7800</v>
      </c>
      <c r="T128" s="118">
        <v>600</v>
      </c>
      <c r="U128" s="113">
        <f t="shared" si="57"/>
        <v>7800</v>
      </c>
      <c r="V128" s="118">
        <v>600</v>
      </c>
      <c r="W128" s="113">
        <f t="shared" si="40"/>
        <v>7800</v>
      </c>
    </row>
    <row r="129" spans="1:24" x14ac:dyDescent="0.55000000000000004">
      <c r="A129" s="43"/>
      <c r="B129" s="13">
        <f t="shared" si="35"/>
        <v>118</v>
      </c>
      <c r="C129" s="56" t="s">
        <v>275</v>
      </c>
      <c r="D129" s="44" t="s">
        <v>1</v>
      </c>
      <c r="E129" s="47" t="s">
        <v>42</v>
      </c>
      <c r="F129" s="9">
        <v>1</v>
      </c>
      <c r="G129" s="47" t="s">
        <v>42</v>
      </c>
      <c r="H129" s="126">
        <v>1950</v>
      </c>
      <c r="I129" s="126">
        <v>2730</v>
      </c>
      <c r="J129" s="126">
        <v>2730</v>
      </c>
      <c r="K129" s="127">
        <v>2880</v>
      </c>
      <c r="L129" s="128">
        <v>0</v>
      </c>
      <c r="M129" s="134">
        <v>2880</v>
      </c>
      <c r="N129" s="119">
        <v>13</v>
      </c>
      <c r="O129" s="113">
        <f t="shared" si="58"/>
        <v>37440</v>
      </c>
      <c r="P129" s="118">
        <v>720</v>
      </c>
      <c r="Q129" s="113">
        <f t="shared" ref="Q129" si="63">N129*P129</f>
        <v>9360</v>
      </c>
      <c r="R129" s="118">
        <v>720</v>
      </c>
      <c r="S129" s="113">
        <f t="shared" ref="S129" si="64">$N129*R129</f>
        <v>9360</v>
      </c>
      <c r="T129" s="118">
        <v>720</v>
      </c>
      <c r="U129" s="113">
        <f t="shared" ref="U129" si="65">$N129*T129</f>
        <v>9360</v>
      </c>
      <c r="V129" s="118">
        <v>720</v>
      </c>
      <c r="W129" s="113">
        <f t="shared" si="40"/>
        <v>9360</v>
      </c>
    </row>
    <row r="130" spans="1:24" x14ac:dyDescent="0.55000000000000004">
      <c r="A130" s="43"/>
      <c r="B130" s="13">
        <f t="shared" si="35"/>
        <v>119</v>
      </c>
      <c r="C130" s="56" t="s">
        <v>276</v>
      </c>
      <c r="D130" s="59" t="s">
        <v>314</v>
      </c>
      <c r="E130" s="47" t="s">
        <v>42</v>
      </c>
      <c r="F130" s="9">
        <v>1</v>
      </c>
      <c r="G130" s="47" t="s">
        <v>42</v>
      </c>
      <c r="H130" s="126">
        <v>3237</v>
      </c>
      <c r="I130" s="126">
        <v>3735</v>
      </c>
      <c r="J130" s="126">
        <v>3735</v>
      </c>
      <c r="K130" s="127">
        <v>3840</v>
      </c>
      <c r="L130" s="128">
        <v>0</v>
      </c>
      <c r="M130" s="134">
        <v>3840</v>
      </c>
      <c r="N130" s="119">
        <v>13</v>
      </c>
      <c r="O130" s="113">
        <f t="shared" si="58"/>
        <v>49920</v>
      </c>
      <c r="P130" s="118">
        <v>960</v>
      </c>
      <c r="Q130" s="113">
        <f t="shared" ref="Q130:Q136" si="66">N130*P130</f>
        <v>12480</v>
      </c>
      <c r="R130" s="118">
        <v>960</v>
      </c>
      <c r="S130" s="113">
        <f t="shared" ref="S130:S136" si="67">$N130*R130</f>
        <v>12480</v>
      </c>
      <c r="T130" s="118">
        <v>960</v>
      </c>
      <c r="U130" s="113">
        <f t="shared" ref="U130:U136" si="68">$N130*T130</f>
        <v>12480</v>
      </c>
      <c r="V130" s="118">
        <v>960</v>
      </c>
      <c r="W130" s="113">
        <f t="shared" si="40"/>
        <v>12480</v>
      </c>
    </row>
    <row r="131" spans="1:24" x14ac:dyDescent="0.55000000000000004">
      <c r="A131" s="43"/>
      <c r="B131" s="13">
        <f t="shared" si="35"/>
        <v>120</v>
      </c>
      <c r="C131" s="56" t="s">
        <v>277</v>
      </c>
      <c r="D131" s="59" t="s">
        <v>315</v>
      </c>
      <c r="E131" s="47" t="s">
        <v>42</v>
      </c>
      <c r="F131" s="9">
        <v>1</v>
      </c>
      <c r="G131" s="47" t="s">
        <v>42</v>
      </c>
      <c r="H131" s="126">
        <v>3984</v>
      </c>
      <c r="I131" s="126">
        <v>3735</v>
      </c>
      <c r="J131" s="126">
        <v>3735</v>
      </c>
      <c r="K131" s="127">
        <v>4080</v>
      </c>
      <c r="L131" s="128">
        <v>0</v>
      </c>
      <c r="M131" s="134">
        <v>4080</v>
      </c>
      <c r="N131" s="119">
        <v>13</v>
      </c>
      <c r="O131" s="113">
        <f t="shared" si="58"/>
        <v>53040</v>
      </c>
      <c r="P131" s="118">
        <v>1020</v>
      </c>
      <c r="Q131" s="113">
        <f t="shared" si="66"/>
        <v>13260</v>
      </c>
      <c r="R131" s="118">
        <v>1020</v>
      </c>
      <c r="S131" s="113">
        <f t="shared" si="67"/>
        <v>13260</v>
      </c>
      <c r="T131" s="118">
        <v>1020</v>
      </c>
      <c r="U131" s="113">
        <f t="shared" si="68"/>
        <v>13260</v>
      </c>
      <c r="V131" s="118">
        <v>1020</v>
      </c>
      <c r="W131" s="113">
        <f t="shared" si="40"/>
        <v>13260</v>
      </c>
    </row>
    <row r="132" spans="1:24" x14ac:dyDescent="0.55000000000000004">
      <c r="A132" s="43"/>
      <c r="B132" s="13">
        <f t="shared" si="35"/>
        <v>121</v>
      </c>
      <c r="C132" s="56" t="s">
        <v>278</v>
      </c>
      <c r="D132" s="59" t="s">
        <v>113</v>
      </c>
      <c r="E132" s="47" t="s">
        <v>42</v>
      </c>
      <c r="F132" s="9">
        <v>60</v>
      </c>
      <c r="G132" s="47" t="s">
        <v>42</v>
      </c>
      <c r="H132" s="126">
        <v>4125</v>
      </c>
      <c r="I132" s="126">
        <v>3750</v>
      </c>
      <c r="J132" s="126">
        <v>3750</v>
      </c>
      <c r="K132" s="127">
        <v>4320</v>
      </c>
      <c r="L132" s="128">
        <v>0</v>
      </c>
      <c r="M132" s="134">
        <v>4320</v>
      </c>
      <c r="N132" s="119">
        <v>13</v>
      </c>
      <c r="O132" s="113">
        <f t="shared" si="58"/>
        <v>56160</v>
      </c>
      <c r="P132" s="118">
        <v>1080</v>
      </c>
      <c r="Q132" s="113">
        <f t="shared" si="66"/>
        <v>14040</v>
      </c>
      <c r="R132" s="118">
        <v>1080</v>
      </c>
      <c r="S132" s="113">
        <f t="shared" si="67"/>
        <v>14040</v>
      </c>
      <c r="T132" s="118">
        <v>1080</v>
      </c>
      <c r="U132" s="113">
        <f t="shared" si="68"/>
        <v>14040</v>
      </c>
      <c r="V132" s="118">
        <v>1080</v>
      </c>
      <c r="W132" s="113">
        <f t="shared" si="40"/>
        <v>14040</v>
      </c>
    </row>
    <row r="133" spans="1:24" x14ac:dyDescent="0.55000000000000004">
      <c r="A133" s="43"/>
      <c r="B133" s="13">
        <f t="shared" si="35"/>
        <v>122</v>
      </c>
      <c r="C133" s="56" t="s">
        <v>279</v>
      </c>
      <c r="D133" s="44" t="s">
        <v>36</v>
      </c>
      <c r="E133" s="47" t="s">
        <v>42</v>
      </c>
      <c r="F133" s="9">
        <v>1</v>
      </c>
      <c r="G133" s="47" t="s">
        <v>42</v>
      </c>
      <c r="H133" s="126">
        <v>1500.0000000000002</v>
      </c>
      <c r="I133" s="126">
        <v>1000.0000000000001</v>
      </c>
      <c r="J133" s="126">
        <v>1000.0000000000001</v>
      </c>
      <c r="K133" s="127">
        <v>1440</v>
      </c>
      <c r="L133" s="128">
        <v>0</v>
      </c>
      <c r="M133" s="134">
        <v>1440</v>
      </c>
      <c r="N133" s="119">
        <v>14</v>
      </c>
      <c r="O133" s="113">
        <f t="shared" si="58"/>
        <v>20160</v>
      </c>
      <c r="P133" s="118">
        <v>360</v>
      </c>
      <c r="Q133" s="113">
        <f t="shared" si="66"/>
        <v>5040</v>
      </c>
      <c r="R133" s="118">
        <v>360</v>
      </c>
      <c r="S133" s="113">
        <f t="shared" si="67"/>
        <v>5040</v>
      </c>
      <c r="T133" s="118">
        <v>360</v>
      </c>
      <c r="U133" s="113">
        <f t="shared" si="68"/>
        <v>5040</v>
      </c>
      <c r="V133" s="118">
        <v>360</v>
      </c>
      <c r="W133" s="113">
        <f t="shared" si="40"/>
        <v>5040</v>
      </c>
    </row>
    <row r="134" spans="1:24" x14ac:dyDescent="0.55000000000000004">
      <c r="A134" s="43"/>
      <c r="B134" s="13">
        <f t="shared" si="35"/>
        <v>123</v>
      </c>
      <c r="C134" s="56" t="s">
        <v>280</v>
      </c>
      <c r="D134" s="44" t="s">
        <v>51</v>
      </c>
      <c r="E134" s="47" t="s">
        <v>42</v>
      </c>
      <c r="F134" s="9">
        <v>1</v>
      </c>
      <c r="G134" s="47" t="s">
        <v>42</v>
      </c>
      <c r="H134" s="126">
        <v>1100</v>
      </c>
      <c r="I134" s="126">
        <v>1000</v>
      </c>
      <c r="J134" s="126">
        <v>1000</v>
      </c>
      <c r="K134" s="127">
        <v>1200</v>
      </c>
      <c r="L134" s="128">
        <v>0</v>
      </c>
      <c r="M134" s="134">
        <v>1200</v>
      </c>
      <c r="N134" s="119">
        <v>14</v>
      </c>
      <c r="O134" s="113">
        <f t="shared" si="58"/>
        <v>16800</v>
      </c>
      <c r="P134" s="118">
        <v>300</v>
      </c>
      <c r="Q134" s="113">
        <f t="shared" si="66"/>
        <v>4200</v>
      </c>
      <c r="R134" s="118">
        <v>300</v>
      </c>
      <c r="S134" s="113">
        <f t="shared" si="67"/>
        <v>4200</v>
      </c>
      <c r="T134" s="118">
        <f t="shared" si="61"/>
        <v>300</v>
      </c>
      <c r="U134" s="113">
        <f t="shared" si="68"/>
        <v>4200</v>
      </c>
      <c r="V134" s="118">
        <f t="shared" si="62"/>
        <v>300</v>
      </c>
      <c r="W134" s="113">
        <f t="shared" si="40"/>
        <v>4200</v>
      </c>
    </row>
    <row r="135" spans="1:24" x14ac:dyDescent="0.55000000000000004">
      <c r="A135" s="43"/>
      <c r="B135" s="13">
        <f t="shared" si="35"/>
        <v>124</v>
      </c>
      <c r="C135" s="56" t="s">
        <v>281</v>
      </c>
      <c r="D135" s="44" t="s">
        <v>37</v>
      </c>
      <c r="E135" s="47" t="s">
        <v>42</v>
      </c>
      <c r="F135" s="9">
        <v>1</v>
      </c>
      <c r="G135" s="47" t="s">
        <v>42</v>
      </c>
      <c r="H135" s="126">
        <v>1600</v>
      </c>
      <c r="I135" s="126">
        <v>1600</v>
      </c>
      <c r="J135" s="126">
        <v>1600</v>
      </c>
      <c r="K135" s="127">
        <v>1728</v>
      </c>
      <c r="L135" s="128">
        <v>0</v>
      </c>
      <c r="M135" s="134">
        <v>1728</v>
      </c>
      <c r="N135" s="119">
        <v>14</v>
      </c>
      <c r="O135" s="113">
        <f t="shared" si="58"/>
        <v>24192</v>
      </c>
      <c r="P135" s="118">
        <f t="shared" si="59"/>
        <v>432</v>
      </c>
      <c r="Q135" s="113">
        <f t="shared" si="66"/>
        <v>6048</v>
      </c>
      <c r="R135" s="118">
        <f t="shared" si="60"/>
        <v>432</v>
      </c>
      <c r="S135" s="113">
        <f t="shared" si="67"/>
        <v>6048</v>
      </c>
      <c r="T135" s="118">
        <f t="shared" si="61"/>
        <v>432</v>
      </c>
      <c r="U135" s="113">
        <f t="shared" si="68"/>
        <v>6048</v>
      </c>
      <c r="V135" s="118">
        <f t="shared" si="62"/>
        <v>432</v>
      </c>
      <c r="W135" s="113">
        <f t="shared" si="40"/>
        <v>6048</v>
      </c>
    </row>
    <row r="136" spans="1:24" x14ac:dyDescent="0.55000000000000004">
      <c r="A136" s="43"/>
      <c r="B136" s="13">
        <f t="shared" ref="B136:B138" si="69">IF(B135&gt;0,B135+1,B134+1)</f>
        <v>125</v>
      </c>
      <c r="C136" s="56" t="s">
        <v>282</v>
      </c>
      <c r="D136" s="59" t="s">
        <v>347</v>
      </c>
      <c r="E136" s="47" t="s">
        <v>49</v>
      </c>
      <c r="F136" s="9">
        <v>30</v>
      </c>
      <c r="G136" s="47" t="s">
        <v>42</v>
      </c>
      <c r="H136" s="117">
        <v>25</v>
      </c>
      <c r="I136" s="113">
        <v>17</v>
      </c>
      <c r="J136" s="113">
        <v>17</v>
      </c>
      <c r="K136" s="113">
        <v>22</v>
      </c>
      <c r="L136" s="117">
        <v>2</v>
      </c>
      <c r="M136" s="123">
        <v>20</v>
      </c>
      <c r="N136" s="113">
        <v>3210</v>
      </c>
      <c r="O136" s="113">
        <f t="shared" ref="O136" si="70">M136*N136</f>
        <v>64200</v>
      </c>
      <c r="P136" s="118">
        <v>5</v>
      </c>
      <c r="Q136" s="113">
        <f t="shared" si="66"/>
        <v>16050</v>
      </c>
      <c r="R136" s="118">
        <v>5</v>
      </c>
      <c r="S136" s="113">
        <f t="shared" si="67"/>
        <v>16050</v>
      </c>
      <c r="T136" s="118">
        <v>5</v>
      </c>
      <c r="U136" s="113">
        <f t="shared" si="68"/>
        <v>16050</v>
      </c>
      <c r="V136" s="118">
        <v>5</v>
      </c>
      <c r="W136" s="113">
        <f t="shared" si="40"/>
        <v>16050</v>
      </c>
    </row>
    <row r="137" spans="1:24" x14ac:dyDescent="0.55000000000000004">
      <c r="A137" s="43"/>
      <c r="B137" s="13">
        <f t="shared" si="69"/>
        <v>126</v>
      </c>
      <c r="C137" s="56" t="s">
        <v>283</v>
      </c>
      <c r="D137" s="45" t="s">
        <v>115</v>
      </c>
      <c r="E137" s="13" t="s">
        <v>49</v>
      </c>
      <c r="F137" s="9">
        <v>60</v>
      </c>
      <c r="G137" s="13" t="s">
        <v>49</v>
      </c>
      <c r="H137" s="117">
        <v>2</v>
      </c>
      <c r="I137" s="113">
        <v>2</v>
      </c>
      <c r="J137" s="113">
        <v>2</v>
      </c>
      <c r="K137" s="113">
        <v>2</v>
      </c>
      <c r="L137" s="117">
        <v>0</v>
      </c>
      <c r="M137" s="123">
        <f t="shared" si="41"/>
        <v>2</v>
      </c>
      <c r="N137" s="113">
        <v>5350</v>
      </c>
      <c r="O137" s="113">
        <f t="shared" ref="O137:O140" si="71">M137*N137</f>
        <v>10700</v>
      </c>
      <c r="P137" s="118">
        <v>1</v>
      </c>
      <c r="Q137" s="113">
        <f t="shared" ref="Q137:Q140" si="72">N137*P137</f>
        <v>5350</v>
      </c>
      <c r="R137" s="118">
        <v>0</v>
      </c>
      <c r="S137" s="113">
        <f t="shared" ref="S137:S140" si="73">$N137*R137</f>
        <v>0</v>
      </c>
      <c r="T137" s="118">
        <v>1</v>
      </c>
      <c r="U137" s="113">
        <f t="shared" ref="U137:U140" si="74">$N137*T137</f>
        <v>5350</v>
      </c>
      <c r="V137" s="118">
        <v>0</v>
      </c>
      <c r="W137" s="113">
        <f t="shared" si="40"/>
        <v>0</v>
      </c>
    </row>
    <row r="138" spans="1:24" x14ac:dyDescent="0.55000000000000004">
      <c r="A138" s="43"/>
      <c r="B138" s="13">
        <f t="shared" si="69"/>
        <v>127</v>
      </c>
      <c r="C138" s="56" t="s">
        <v>284</v>
      </c>
      <c r="D138" s="45" t="s">
        <v>114</v>
      </c>
      <c r="E138" s="47" t="s">
        <v>49</v>
      </c>
      <c r="F138" s="9">
        <v>10</v>
      </c>
      <c r="G138" s="47" t="s">
        <v>305</v>
      </c>
      <c r="H138" s="117">
        <v>40</v>
      </c>
      <c r="I138" s="113">
        <v>0</v>
      </c>
      <c r="J138" s="113">
        <v>0</v>
      </c>
      <c r="K138" s="113">
        <v>0</v>
      </c>
      <c r="L138" s="117">
        <v>0</v>
      </c>
      <c r="M138" s="123">
        <f t="shared" si="41"/>
        <v>0</v>
      </c>
      <c r="N138" s="113">
        <v>2996</v>
      </c>
      <c r="O138" s="113">
        <f t="shared" si="71"/>
        <v>0</v>
      </c>
      <c r="P138" s="118">
        <v>0</v>
      </c>
      <c r="Q138" s="113">
        <f t="shared" si="72"/>
        <v>0</v>
      </c>
      <c r="R138" s="118">
        <v>0</v>
      </c>
      <c r="S138" s="113">
        <f t="shared" si="73"/>
        <v>0</v>
      </c>
      <c r="T138" s="118">
        <v>0</v>
      </c>
      <c r="U138" s="113">
        <f t="shared" si="74"/>
        <v>0</v>
      </c>
      <c r="V138" s="118">
        <v>0</v>
      </c>
      <c r="W138" s="113">
        <f t="shared" ref="W138:W140" si="75">V138*N138</f>
        <v>0</v>
      </c>
    </row>
    <row r="139" spans="1:24" x14ac:dyDescent="0.55000000000000004">
      <c r="A139" s="43"/>
      <c r="B139" s="13">
        <f>IF(B138&gt;0,B138+1,B137+1)</f>
        <v>128</v>
      </c>
      <c r="C139" s="56" t="s">
        <v>285</v>
      </c>
      <c r="D139" s="45" t="s">
        <v>367</v>
      </c>
      <c r="E139" s="47" t="s">
        <v>49</v>
      </c>
      <c r="F139" s="9">
        <v>25</v>
      </c>
      <c r="G139" s="47" t="s">
        <v>305</v>
      </c>
      <c r="H139" s="117">
        <v>20</v>
      </c>
      <c r="I139" s="113">
        <v>19</v>
      </c>
      <c r="J139" s="113">
        <v>19</v>
      </c>
      <c r="K139" s="113">
        <v>20</v>
      </c>
      <c r="L139" s="117">
        <v>3</v>
      </c>
      <c r="M139" s="123">
        <v>20</v>
      </c>
      <c r="N139" s="135">
        <v>5350</v>
      </c>
      <c r="O139" s="113">
        <f t="shared" si="71"/>
        <v>107000</v>
      </c>
      <c r="P139" s="118">
        <v>5</v>
      </c>
      <c r="Q139" s="113">
        <f t="shared" si="72"/>
        <v>26750</v>
      </c>
      <c r="R139" s="118">
        <v>5</v>
      </c>
      <c r="S139" s="113">
        <f t="shared" si="73"/>
        <v>26750</v>
      </c>
      <c r="T139" s="118">
        <v>5</v>
      </c>
      <c r="U139" s="113">
        <f t="shared" si="74"/>
        <v>26750</v>
      </c>
      <c r="V139" s="118">
        <v>5</v>
      </c>
      <c r="W139" s="113">
        <f t="shared" si="75"/>
        <v>26750</v>
      </c>
    </row>
    <row r="140" spans="1:24" x14ac:dyDescent="0.55000000000000004">
      <c r="A140" s="43"/>
      <c r="B140" s="13">
        <f t="shared" ref="B140" si="76">IF(B139&gt;0,B139+1,B138+1)</f>
        <v>129</v>
      </c>
      <c r="C140" s="56"/>
      <c r="D140" s="45" t="s">
        <v>368</v>
      </c>
      <c r="E140" s="47" t="s">
        <v>49</v>
      </c>
      <c r="F140" s="9">
        <v>3</v>
      </c>
      <c r="G140" s="47" t="s">
        <v>49</v>
      </c>
      <c r="H140" s="117">
        <v>1</v>
      </c>
      <c r="I140" s="113">
        <v>1</v>
      </c>
      <c r="J140" s="113">
        <v>1</v>
      </c>
      <c r="K140" s="113">
        <v>1</v>
      </c>
      <c r="L140" s="117">
        <v>0</v>
      </c>
      <c r="M140" s="123">
        <f t="shared" ref="M140" si="77">K140-L140</f>
        <v>1</v>
      </c>
      <c r="N140" s="135">
        <v>6420</v>
      </c>
      <c r="O140" s="113">
        <f t="shared" si="71"/>
        <v>6420</v>
      </c>
      <c r="P140" s="118">
        <v>0</v>
      </c>
      <c r="Q140" s="113">
        <f t="shared" si="72"/>
        <v>0</v>
      </c>
      <c r="R140" s="118">
        <v>1</v>
      </c>
      <c r="S140" s="113">
        <f t="shared" si="73"/>
        <v>6420</v>
      </c>
      <c r="T140" s="118">
        <v>0</v>
      </c>
      <c r="U140" s="113">
        <f t="shared" si="74"/>
        <v>0</v>
      </c>
      <c r="V140" s="118">
        <v>0</v>
      </c>
      <c r="W140" s="113">
        <f t="shared" si="75"/>
        <v>0</v>
      </c>
    </row>
    <row r="141" spans="1:24" x14ac:dyDescent="0.55000000000000004">
      <c r="A141" s="15"/>
      <c r="B141" s="15"/>
      <c r="C141" s="15"/>
      <c r="D141" s="18" t="s">
        <v>369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4" x14ac:dyDescent="0.55000000000000004">
      <c r="A142" s="52"/>
      <c r="B142" s="13">
        <f>IF(B140&gt;0,B140+1,B139+1)</f>
        <v>130</v>
      </c>
      <c r="C142" s="75" t="s">
        <v>286</v>
      </c>
      <c r="D142" s="76" t="s">
        <v>339</v>
      </c>
      <c r="E142" s="75" t="s">
        <v>49</v>
      </c>
      <c r="F142" s="43">
        <v>1</v>
      </c>
      <c r="G142" s="75" t="s">
        <v>49</v>
      </c>
      <c r="H142" s="117">
        <v>60</v>
      </c>
      <c r="I142" s="113">
        <v>12</v>
      </c>
      <c r="J142" s="113">
        <v>12</v>
      </c>
      <c r="K142" s="113">
        <v>40</v>
      </c>
      <c r="L142" s="117">
        <v>2</v>
      </c>
      <c r="M142" s="123">
        <v>40</v>
      </c>
      <c r="N142" s="113">
        <v>465</v>
      </c>
      <c r="O142" s="113">
        <f>M142*N142</f>
        <v>18600</v>
      </c>
      <c r="P142" s="118">
        <v>10</v>
      </c>
      <c r="Q142" s="113">
        <f>N142*P142</f>
        <v>4650</v>
      </c>
      <c r="R142" s="118">
        <v>10</v>
      </c>
      <c r="S142" s="113">
        <f>$N142*R142</f>
        <v>4650</v>
      </c>
      <c r="T142" s="118">
        <v>10</v>
      </c>
      <c r="U142" s="113">
        <f>$N142*T142</f>
        <v>4650</v>
      </c>
      <c r="V142" s="118">
        <v>10</v>
      </c>
      <c r="W142" s="113">
        <f>V142*N142</f>
        <v>4650</v>
      </c>
    </row>
    <row r="143" spans="1:24" x14ac:dyDescent="0.55000000000000004">
      <c r="O143" s="38">
        <f>Q143+S143+U143+W143</f>
        <v>5211348.25</v>
      </c>
      <c r="Q143" s="36">
        <f>SUM(Q7:Q142)</f>
        <v>1502666.75</v>
      </c>
      <c r="S143" s="7">
        <f>SUM(S7:S142)</f>
        <v>1422273</v>
      </c>
      <c r="U143" s="7">
        <f>SUM(U7:U142)</f>
        <v>1306919.25</v>
      </c>
      <c r="W143" s="7">
        <f>SUM(W7:W142)</f>
        <v>979489.25</v>
      </c>
      <c r="X143" s="132"/>
    </row>
    <row r="144" spans="1:24" hidden="1" x14ac:dyDescent="0.55000000000000004">
      <c r="B144" s="53"/>
      <c r="C144" s="53"/>
      <c r="E144" s="53"/>
      <c r="F144" s="53"/>
      <c r="G144" s="53"/>
      <c r="K144" s="8">
        <f t="shared" ref="K144:K147" si="78">(H144+I144+J144)/3</f>
        <v>0</v>
      </c>
      <c r="P144" s="53"/>
      <c r="R144" s="129"/>
      <c r="T144" s="129"/>
      <c r="V144" s="129"/>
    </row>
    <row r="145" spans="1:24" s="88" customFormat="1" hidden="1" x14ac:dyDescent="0.55000000000000004">
      <c r="A145" s="77"/>
      <c r="B145" s="78"/>
      <c r="C145" s="79"/>
      <c r="D145" s="80"/>
      <c r="E145" s="81"/>
      <c r="F145" s="80"/>
      <c r="G145" s="80"/>
      <c r="H145" s="80"/>
      <c r="I145" s="82"/>
      <c r="J145" s="83"/>
      <c r="K145" s="8">
        <f t="shared" si="78"/>
        <v>0</v>
      </c>
      <c r="L145" s="84"/>
      <c r="M145" s="142"/>
      <c r="N145" s="84"/>
      <c r="O145" s="85">
        <f>SUM(O7:O143)</f>
        <v>10426696.5</v>
      </c>
      <c r="P145" s="86"/>
      <c r="Q145" s="86">
        <f>SUM(Q7:Q143)</f>
        <v>3005333.5</v>
      </c>
      <c r="R145" s="87"/>
      <c r="S145" s="86">
        <f>SUM(S7:S143)</f>
        <v>2844546</v>
      </c>
      <c r="T145" s="86"/>
      <c r="U145" s="86">
        <f>SUM(U7:U143)</f>
        <v>2613838.5</v>
      </c>
      <c r="V145" s="87"/>
      <c r="W145" s="86">
        <f>SUM(W7:W143)</f>
        <v>1958978.5</v>
      </c>
    </row>
    <row r="146" spans="1:24" s="88" customFormat="1" hidden="1" x14ac:dyDescent="0.55000000000000004">
      <c r="A146" s="77"/>
      <c r="B146" s="89"/>
      <c r="C146" s="90"/>
      <c r="D146" s="91"/>
      <c r="E146" s="92"/>
      <c r="F146" s="91"/>
      <c r="G146" s="91"/>
      <c r="H146" s="91"/>
      <c r="I146" s="93"/>
      <c r="J146" s="91" t="s">
        <v>142</v>
      </c>
      <c r="K146" s="8" t="e">
        <f t="shared" si="78"/>
        <v>#VALUE!</v>
      </c>
      <c r="L146" s="94"/>
      <c r="M146" s="146" t="str">
        <f>BAHTTEXT(O145)</f>
        <v>สิบล้านสี่แสนสองหมื่นหกพันหกร้อยเก้าสิบหกบาทห้าสิบสตางค์</v>
      </c>
      <c r="N146" s="146"/>
      <c r="O146" s="147"/>
      <c r="P146" s="95"/>
      <c r="Q146" s="96"/>
      <c r="R146" s="97"/>
      <c r="S146" s="96"/>
      <c r="T146" s="96"/>
      <c r="U146" s="96"/>
      <c r="V146" s="97"/>
      <c r="W146" s="96"/>
    </row>
    <row r="147" spans="1:24" hidden="1" x14ac:dyDescent="0.55000000000000004">
      <c r="B147" s="53"/>
      <c r="C147" s="53"/>
      <c r="E147" s="53"/>
      <c r="F147" s="53"/>
      <c r="G147" s="53"/>
      <c r="K147" s="8">
        <f t="shared" si="78"/>
        <v>0</v>
      </c>
      <c r="P147" s="53"/>
      <c r="R147" s="129"/>
      <c r="T147" s="129"/>
      <c r="V147" s="129"/>
    </row>
    <row r="148" spans="1:24" x14ac:dyDescent="0.55000000000000004">
      <c r="B148" s="53"/>
      <c r="C148" s="53"/>
      <c r="E148" s="53"/>
      <c r="F148" s="53"/>
      <c r="G148" s="3"/>
      <c r="J148" s="3"/>
      <c r="K148" s="3"/>
      <c r="L148" s="53"/>
      <c r="M148" s="143"/>
      <c r="N148" s="5"/>
      <c r="O148" s="5"/>
      <c r="P148" s="5"/>
      <c r="Q148" s="5"/>
      <c r="R148" s="4"/>
      <c r="S148" s="4"/>
      <c r="T148" s="5"/>
      <c r="U148" s="5"/>
      <c r="V148" s="6"/>
    </row>
    <row r="149" spans="1:24" x14ac:dyDescent="0.55000000000000004">
      <c r="B149" s="53"/>
      <c r="C149" s="53"/>
      <c r="E149" s="53"/>
      <c r="F149" s="53"/>
      <c r="G149" s="3"/>
      <c r="J149" s="3"/>
      <c r="K149" s="3"/>
      <c r="M149" s="157" t="s">
        <v>370</v>
      </c>
      <c r="N149" s="157"/>
      <c r="O149" s="133" t="s">
        <v>373</v>
      </c>
      <c r="P149" s="133"/>
      <c r="Q149" s="133"/>
      <c r="R149" s="133"/>
      <c r="S149" s="133"/>
      <c r="T149" s="5"/>
      <c r="U149" s="5"/>
      <c r="V149" s="6"/>
      <c r="X149" s="132">
        <f>Q143+S143+U143+W143</f>
        <v>5211348.25</v>
      </c>
    </row>
    <row r="150" spans="1:24" x14ac:dyDescent="0.55000000000000004">
      <c r="B150" s="53"/>
      <c r="C150" s="53"/>
      <c r="E150" s="53"/>
      <c r="F150" s="53"/>
      <c r="G150" s="3"/>
      <c r="J150" s="3"/>
      <c r="K150" s="3"/>
      <c r="L150" s="53"/>
      <c r="M150" s="143"/>
      <c r="N150" s="5"/>
      <c r="O150" s="5"/>
      <c r="P150" s="5"/>
      <c r="Q150" s="5"/>
      <c r="R150" s="4"/>
      <c r="S150" s="4"/>
      <c r="T150" s="5"/>
      <c r="U150" s="5"/>
      <c r="V150" s="6"/>
    </row>
    <row r="151" spans="1:24" x14ac:dyDescent="0.55000000000000004">
      <c r="B151" s="5"/>
      <c r="C151" s="5"/>
      <c r="E151" s="53"/>
      <c r="F151" s="53"/>
      <c r="G151" s="53"/>
      <c r="K151" s="53"/>
      <c r="L151" s="53"/>
      <c r="M151" s="99"/>
      <c r="N151" s="53"/>
      <c r="O151" s="19"/>
      <c r="P151" s="148"/>
      <c r="Q151" s="148"/>
      <c r="R151" s="148"/>
      <c r="S151" s="129"/>
      <c r="T151" s="148"/>
      <c r="U151" s="148"/>
      <c r="V151" s="7"/>
      <c r="W151" s="130"/>
      <c r="X151" s="132">
        <f>O143-X149</f>
        <v>0</v>
      </c>
    </row>
    <row r="152" spans="1:24" x14ac:dyDescent="0.55000000000000004">
      <c r="B152" s="53"/>
      <c r="C152" s="53"/>
      <c r="E152" s="53"/>
      <c r="F152" s="53"/>
      <c r="G152" s="53"/>
      <c r="K152" s="53"/>
      <c r="P152" s="53"/>
      <c r="R152" s="129"/>
      <c r="T152" s="129"/>
      <c r="V152" s="129"/>
    </row>
    <row r="153" spans="1:24" x14ac:dyDescent="0.55000000000000004">
      <c r="B153" s="53"/>
      <c r="C153" s="53"/>
      <c r="E153" s="53"/>
      <c r="F153" s="53"/>
      <c r="G153" s="53"/>
      <c r="K153" s="53"/>
      <c r="P153" s="53"/>
      <c r="R153" s="129"/>
      <c r="T153" s="129"/>
      <c r="V153" s="129"/>
    </row>
    <row r="154" spans="1:24" x14ac:dyDescent="0.55000000000000004">
      <c r="B154" s="53"/>
      <c r="C154" s="53"/>
      <c r="E154" s="53"/>
      <c r="F154" s="53"/>
      <c r="G154" s="53"/>
      <c r="K154" s="53"/>
      <c r="P154" s="53"/>
      <c r="R154" s="129"/>
      <c r="T154" s="129"/>
      <c r="V154" s="129"/>
    </row>
    <row r="155" spans="1:24" x14ac:dyDescent="0.55000000000000004">
      <c r="B155" s="53"/>
      <c r="C155" s="53"/>
      <c r="E155" s="53"/>
      <c r="F155" s="53"/>
      <c r="G155" s="53"/>
      <c r="K155" s="53"/>
      <c r="P155" s="53"/>
      <c r="R155" s="129"/>
      <c r="T155" s="129"/>
      <c r="V155" s="129"/>
    </row>
    <row r="156" spans="1:24" x14ac:dyDescent="0.55000000000000004">
      <c r="B156" s="53"/>
      <c r="C156" s="53"/>
      <c r="E156" s="53"/>
      <c r="F156" s="53"/>
      <c r="G156" s="53"/>
      <c r="K156" s="53"/>
      <c r="P156" s="53"/>
      <c r="R156" s="129"/>
      <c r="T156" s="129"/>
      <c r="V156" s="129"/>
    </row>
    <row r="157" spans="1:24" x14ac:dyDescent="0.55000000000000004">
      <c r="B157" s="53"/>
      <c r="C157" s="53"/>
      <c r="E157" s="53"/>
      <c r="F157" s="53"/>
      <c r="G157" s="53"/>
      <c r="K157" s="53"/>
      <c r="P157" s="53"/>
      <c r="R157" s="129"/>
      <c r="T157" s="129"/>
      <c r="V157" s="129"/>
    </row>
    <row r="158" spans="1:24" x14ac:dyDescent="0.55000000000000004">
      <c r="B158" s="53"/>
      <c r="C158" s="53"/>
      <c r="E158" s="53"/>
      <c r="F158" s="53"/>
      <c r="G158" s="53"/>
      <c r="K158" s="53"/>
      <c r="P158" s="53"/>
      <c r="R158" s="129"/>
      <c r="T158" s="129"/>
      <c r="V158" s="129"/>
    </row>
    <row r="159" spans="1:24" x14ac:dyDescent="0.55000000000000004">
      <c r="B159" s="5"/>
      <c r="C159" s="5"/>
      <c r="D159" s="100"/>
      <c r="E159" s="101"/>
      <c r="F159" s="101" t="s">
        <v>374</v>
      </c>
      <c r="G159" s="101"/>
      <c r="H159" s="101"/>
      <c r="I159" s="101"/>
      <c r="J159" s="101"/>
      <c r="K159" s="101"/>
      <c r="L159" s="100"/>
      <c r="N159" s="102"/>
      <c r="O159" s="103"/>
      <c r="P159" s="53"/>
      <c r="R159" s="129"/>
      <c r="T159" s="129"/>
      <c r="V159" s="129"/>
      <c r="W159" s="5"/>
    </row>
    <row r="160" spans="1:24" x14ac:dyDescent="0.55000000000000004">
      <c r="B160" s="5"/>
      <c r="C160" s="5"/>
      <c r="D160" s="100"/>
      <c r="E160" s="101"/>
      <c r="F160" s="101"/>
      <c r="G160" s="101"/>
      <c r="H160" s="101"/>
      <c r="I160" s="101"/>
      <c r="J160" s="101"/>
      <c r="K160" s="101"/>
      <c r="L160" s="100"/>
      <c r="N160" s="102"/>
      <c r="O160" s="103"/>
      <c r="P160" s="53"/>
      <c r="R160" s="129"/>
      <c r="T160" s="129"/>
      <c r="V160" s="129"/>
      <c r="W160" s="5"/>
    </row>
    <row r="161" spans="2:23" x14ac:dyDescent="0.55000000000000004">
      <c r="B161" s="5"/>
      <c r="C161" s="5"/>
      <c r="D161" s="100"/>
      <c r="E161" s="101"/>
      <c r="F161" s="101"/>
      <c r="G161" s="101"/>
      <c r="H161" s="101"/>
      <c r="I161" s="101"/>
      <c r="J161" s="101"/>
      <c r="K161" s="101"/>
      <c r="L161" s="100"/>
      <c r="N161" s="102"/>
      <c r="O161" s="103"/>
      <c r="P161" s="53"/>
      <c r="R161" s="129"/>
      <c r="T161" s="129"/>
      <c r="V161" s="129"/>
      <c r="W161" s="5"/>
    </row>
    <row r="162" spans="2:23" x14ac:dyDescent="0.55000000000000004">
      <c r="B162" s="53"/>
      <c r="C162" s="53"/>
      <c r="E162" s="53"/>
      <c r="F162" s="53"/>
      <c r="G162" s="53"/>
      <c r="K162" s="53"/>
      <c r="P162" s="53"/>
      <c r="R162" s="129"/>
      <c r="T162" s="129"/>
      <c r="V162" s="129"/>
    </row>
    <row r="163" spans="2:23" x14ac:dyDescent="0.55000000000000004">
      <c r="B163" s="53"/>
      <c r="C163" s="53"/>
      <c r="E163" s="53"/>
      <c r="F163" s="53"/>
      <c r="G163" s="53"/>
      <c r="K163" s="53"/>
      <c r="P163" s="53"/>
      <c r="R163" s="129"/>
      <c r="T163" s="129"/>
      <c r="V163" s="129"/>
    </row>
  </sheetData>
  <sheetProtection deleteRows="0"/>
  <mergeCells count="12">
    <mergeCell ref="M146:O146"/>
    <mergeCell ref="P151:R151"/>
    <mergeCell ref="T151:U151"/>
    <mergeCell ref="V3:W3"/>
    <mergeCell ref="A1:W1"/>
    <mergeCell ref="A2:W2"/>
    <mergeCell ref="H4:J4"/>
    <mergeCell ref="H3:J3"/>
    <mergeCell ref="P3:Q3"/>
    <mergeCell ref="R3:S3"/>
    <mergeCell ref="T3:U3"/>
    <mergeCell ref="M149:N149"/>
  </mergeCells>
  <dataValidations count="2">
    <dataValidation allowBlank="1" showInputMessage="1" showErrorMessage="1" prompt="หน่วยย่อยที่อยู่ใน pack หรือกล่อง เช่น test, ชิ้น, หลอด" sqref="E112 G112"/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7:F140">
      <formula1>1</formula1>
      <formula2>1000000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headerFooter scaleWithDoc="0">
    <oddFooter>หน้าที่ &amp;P&amp;Rแผนจัดซื้อปี63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9"/>
  <sheetViews>
    <sheetView zoomScale="70" zoomScaleNormal="70" workbookViewId="0">
      <selection activeCell="D13" sqref="D13"/>
    </sheetView>
  </sheetViews>
  <sheetFormatPr defaultRowHeight="12.75" x14ac:dyDescent="0.2"/>
  <cols>
    <col min="1" max="1" width="60.140625" style="20" customWidth="1"/>
    <col min="2" max="2" width="42.85546875" style="20" customWidth="1"/>
    <col min="3" max="3" width="50" style="20" customWidth="1"/>
    <col min="4" max="4" width="54.5703125" style="20" customWidth="1"/>
    <col min="5" max="16384" width="9.140625" style="20"/>
  </cols>
  <sheetData>
    <row r="1" spans="1:23" ht="30.75" x14ac:dyDescent="0.2">
      <c r="A1" s="160" t="s">
        <v>52</v>
      </c>
      <c r="B1" s="160"/>
      <c r="C1" s="160"/>
      <c r="D1" s="160"/>
    </row>
    <row r="2" spans="1:23" ht="30.75" x14ac:dyDescent="0.2">
      <c r="A2" s="160" t="s">
        <v>147</v>
      </c>
      <c r="B2" s="160"/>
      <c r="C2" s="160"/>
      <c r="D2" s="160"/>
    </row>
    <row r="3" spans="1:23" ht="31.5" thickBot="1" x14ac:dyDescent="0.25">
      <c r="A3" s="161" t="s">
        <v>372</v>
      </c>
      <c r="B3" s="161"/>
      <c r="C3" s="161"/>
      <c r="D3" s="161"/>
    </row>
    <row r="4" spans="1:23" ht="108" customHeight="1" thickBot="1" x14ac:dyDescent="0.25">
      <c r="A4" s="158" t="s">
        <v>53</v>
      </c>
      <c r="B4" s="158"/>
      <c r="C4" s="162" t="s">
        <v>54</v>
      </c>
      <c r="D4" s="163"/>
    </row>
    <row r="5" spans="1:23" ht="31.5" thickBot="1" x14ac:dyDescent="0.25">
      <c r="A5" s="159"/>
      <c r="B5" s="159"/>
      <c r="C5" s="21" t="s">
        <v>55</v>
      </c>
      <c r="D5" s="21" t="s">
        <v>44</v>
      </c>
    </row>
    <row r="6" spans="1:23" ht="31.5" thickBot="1" x14ac:dyDescent="0.25">
      <c r="A6" s="158" t="s">
        <v>56</v>
      </c>
      <c r="B6" s="21" t="s">
        <v>57</v>
      </c>
      <c r="C6" s="21"/>
      <c r="D6" s="22">
        <v>1502666.75</v>
      </c>
    </row>
    <row r="7" spans="1:23" ht="31.5" thickBot="1" x14ac:dyDescent="0.25">
      <c r="A7" s="159"/>
      <c r="B7" s="21" t="s">
        <v>45</v>
      </c>
      <c r="C7" s="21"/>
      <c r="D7" s="22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31.5" thickBot="1" x14ac:dyDescent="0.25">
      <c r="A8" s="158" t="s">
        <v>58</v>
      </c>
      <c r="B8" s="21" t="s">
        <v>57</v>
      </c>
      <c r="C8" s="21"/>
      <c r="D8" s="22">
        <v>1422273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31.5" thickBot="1" x14ac:dyDescent="0.25">
      <c r="A9" s="159"/>
      <c r="B9" s="21" t="s">
        <v>45</v>
      </c>
      <c r="C9" s="21"/>
      <c r="D9" s="22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31.5" thickBot="1" x14ac:dyDescent="0.25">
      <c r="A10" s="158" t="s">
        <v>59</v>
      </c>
      <c r="B10" s="21" t="s">
        <v>57</v>
      </c>
      <c r="C10" s="21"/>
      <c r="D10" s="22">
        <v>1306919.25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31.5" thickBot="1" x14ac:dyDescent="0.25">
      <c r="A11" s="159"/>
      <c r="B11" s="21" t="s">
        <v>45</v>
      </c>
      <c r="C11" s="21"/>
      <c r="D11" s="22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31.5" thickBot="1" x14ac:dyDescent="0.25">
      <c r="A12" s="158" t="s">
        <v>60</v>
      </c>
      <c r="B12" s="21" t="s">
        <v>57</v>
      </c>
      <c r="C12" s="21"/>
      <c r="D12" s="22">
        <v>979489.25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31.5" thickBot="1" x14ac:dyDescent="0.25">
      <c r="A13" s="159"/>
      <c r="B13" s="21" t="s">
        <v>45</v>
      </c>
      <c r="C13" s="21"/>
      <c r="D13" s="22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31.5" thickBot="1" x14ac:dyDescent="0.25">
      <c r="A14" s="23" t="s">
        <v>61</v>
      </c>
      <c r="B14" s="21"/>
      <c r="C14" s="21"/>
      <c r="D14" s="22">
        <f>D6+D8+D10+D12</f>
        <v>5211348.25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30.75" x14ac:dyDescent="0.2">
      <c r="A15" s="2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x14ac:dyDescent="0.2"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8:23" x14ac:dyDescent="0.2"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8:23" x14ac:dyDescent="0.2"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8:23" x14ac:dyDescent="0.2"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8:23" x14ac:dyDescent="0.2"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8:23" x14ac:dyDescent="0.2"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8:23" x14ac:dyDescent="0.2"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8:23" x14ac:dyDescent="0.2"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8:23" x14ac:dyDescent="0.2"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8:23" x14ac:dyDescent="0.2"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8:23" x14ac:dyDescent="0.2"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8:23" x14ac:dyDescent="0.2"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8:23" x14ac:dyDescent="0.2"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8:23" x14ac:dyDescent="0.2"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8:23" x14ac:dyDescent="0.2"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8:23" x14ac:dyDescent="0.2"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8:23" x14ac:dyDescent="0.2"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8:23" x14ac:dyDescent="0.2"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8:23" x14ac:dyDescent="0.2"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8:23" x14ac:dyDescent="0.2"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8:23" x14ac:dyDescent="0.2"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8:23" x14ac:dyDescent="0.2"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8:23" x14ac:dyDescent="0.2"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8:23" x14ac:dyDescent="0.2"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8:23" x14ac:dyDescent="0.2"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8:23" x14ac:dyDescent="0.2"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8:23" x14ac:dyDescent="0.2"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8:23" x14ac:dyDescent="0.2"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8:23" x14ac:dyDescent="0.2"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8:23" x14ac:dyDescent="0.2"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8:23" x14ac:dyDescent="0.2"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8:23" x14ac:dyDescent="0.2"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8:23" x14ac:dyDescent="0.2"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8:23" x14ac:dyDescent="0.2"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8:23" x14ac:dyDescent="0.2"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8:23" x14ac:dyDescent="0.2"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8:23" x14ac:dyDescent="0.2"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8:23" x14ac:dyDescent="0.2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8:23" x14ac:dyDescent="0.2"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8:23" x14ac:dyDescent="0.2"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8:23" x14ac:dyDescent="0.2"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8:23" x14ac:dyDescent="0.2"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8:23" x14ac:dyDescent="0.2"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8:23" x14ac:dyDescent="0.2"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8:23" x14ac:dyDescent="0.2"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8:23" x14ac:dyDescent="0.2"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8:23" x14ac:dyDescent="0.2"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8:23" x14ac:dyDescent="0.2"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8:23" x14ac:dyDescent="0.2"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8:23" x14ac:dyDescent="0.2"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8:23" x14ac:dyDescent="0.2"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8:23" x14ac:dyDescent="0.2"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8:23" x14ac:dyDescent="0.2"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8:23" x14ac:dyDescent="0.2"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8:23" x14ac:dyDescent="0.2"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8:23" x14ac:dyDescent="0.2"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8:23" x14ac:dyDescent="0.2"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8:23" x14ac:dyDescent="0.2"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8:23" x14ac:dyDescent="0.2"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8:23" x14ac:dyDescent="0.2"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8:23" x14ac:dyDescent="0.2"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8:23" x14ac:dyDescent="0.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8:23" x14ac:dyDescent="0.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8:23" x14ac:dyDescent="0.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8:23" x14ac:dyDescent="0.2"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8:23" x14ac:dyDescent="0.2"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8:23" x14ac:dyDescent="0.2"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8:23" x14ac:dyDescent="0.2"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8:23" x14ac:dyDescent="0.2"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8:23" x14ac:dyDescent="0.2"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8:23" x14ac:dyDescent="0.2"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8:23" x14ac:dyDescent="0.2"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8:23" x14ac:dyDescent="0.2"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8:23" x14ac:dyDescent="0.2"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8:23" x14ac:dyDescent="0.2"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8:23" x14ac:dyDescent="0.2"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8:23" x14ac:dyDescent="0.2"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8:23" x14ac:dyDescent="0.2"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8:23" x14ac:dyDescent="0.2"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8:23" x14ac:dyDescent="0.2"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8:23" x14ac:dyDescent="0.2"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8:23" x14ac:dyDescent="0.2"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8:23" x14ac:dyDescent="0.2"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8:23" x14ac:dyDescent="0.2"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8:23" x14ac:dyDescent="0.2"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8:23" x14ac:dyDescent="0.2"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8:23" x14ac:dyDescent="0.2"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8:23" x14ac:dyDescent="0.2"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8:23" x14ac:dyDescent="0.2"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8:23" x14ac:dyDescent="0.2"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8:23" x14ac:dyDescent="0.2"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</row>
    <row r="107" spans="8:23" x14ac:dyDescent="0.2"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</row>
    <row r="108" spans="8:23" x14ac:dyDescent="0.2"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8:23" x14ac:dyDescent="0.2"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8:23" x14ac:dyDescent="0.2"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8:23" x14ac:dyDescent="0.2"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</row>
    <row r="112" spans="8:23" x14ac:dyDescent="0.2"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</row>
    <row r="113" spans="8:23" x14ac:dyDescent="0.2"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</row>
    <row r="114" spans="8:23" x14ac:dyDescent="0.2"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8:23" x14ac:dyDescent="0.2"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8:23" x14ac:dyDescent="0.2"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</row>
    <row r="117" spans="8:23" x14ac:dyDescent="0.2"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8:23" x14ac:dyDescent="0.2"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</row>
    <row r="119" spans="8:23" x14ac:dyDescent="0.2"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</row>
    <row r="120" spans="8:23" x14ac:dyDescent="0.2"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</row>
    <row r="121" spans="8:23" x14ac:dyDescent="0.2"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</row>
    <row r="122" spans="8:23" x14ac:dyDescent="0.2"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8:23" x14ac:dyDescent="0.2"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</row>
    <row r="124" spans="8:23" x14ac:dyDescent="0.2"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</row>
    <row r="125" spans="8:23" x14ac:dyDescent="0.2"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8:23" x14ac:dyDescent="0.2"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</row>
    <row r="127" spans="8:23" x14ac:dyDescent="0.2"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</row>
    <row r="128" spans="8:23" x14ac:dyDescent="0.2"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</row>
    <row r="129" spans="8:23" x14ac:dyDescent="0.2"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8:23" x14ac:dyDescent="0.2"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</row>
    <row r="131" spans="8:23" x14ac:dyDescent="0.2"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  <row r="132" spans="8:23" x14ac:dyDescent="0.2"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</row>
    <row r="133" spans="8:23" x14ac:dyDescent="0.2"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</row>
    <row r="134" spans="8:23" x14ac:dyDescent="0.2"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8:23" x14ac:dyDescent="0.2"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</row>
    <row r="136" spans="8:23" x14ac:dyDescent="0.2"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</row>
    <row r="137" spans="8:23" x14ac:dyDescent="0.2"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</row>
    <row r="138" spans="8:23" x14ac:dyDescent="0.2"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8:23" x14ac:dyDescent="0.2"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</row>
    <row r="140" spans="8:23" x14ac:dyDescent="0.2"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8:23" x14ac:dyDescent="0.2"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</row>
    <row r="142" spans="8:23" x14ac:dyDescent="0.2"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</row>
    <row r="143" spans="8:23" x14ac:dyDescent="0.2"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</row>
    <row r="144" spans="8:23" x14ac:dyDescent="0.2"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</row>
    <row r="145" spans="8:23" x14ac:dyDescent="0.2"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</row>
    <row r="146" spans="8:23" x14ac:dyDescent="0.2"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8:23" x14ac:dyDescent="0.2"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8:23" x14ac:dyDescent="0.2"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</row>
    <row r="149" spans="8:23" x14ac:dyDescent="0.2"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</row>
    <row r="150" spans="8:23" x14ac:dyDescent="0.2"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</row>
    <row r="151" spans="8:23" x14ac:dyDescent="0.2"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8:23" x14ac:dyDescent="0.2"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pans="8:23" x14ac:dyDescent="0.2"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</row>
    <row r="154" spans="8:23" x14ac:dyDescent="0.2"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</row>
    <row r="155" spans="8:23" x14ac:dyDescent="0.2"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</row>
    <row r="156" spans="8:23" x14ac:dyDescent="0.2"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8:23" x14ac:dyDescent="0.2"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8:23" x14ac:dyDescent="0.2"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</row>
    <row r="159" spans="8:23" x14ac:dyDescent="0.2"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</row>
    <row r="160" spans="8:23" x14ac:dyDescent="0.2"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8:23" x14ac:dyDescent="0.2"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</row>
    <row r="162" spans="8:23" x14ac:dyDescent="0.2"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</row>
    <row r="163" spans="8:23" x14ac:dyDescent="0.2"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</row>
    <row r="164" spans="8:23" x14ac:dyDescent="0.2"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</row>
    <row r="165" spans="8:23" x14ac:dyDescent="0.2"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</row>
    <row r="166" spans="8:23" x14ac:dyDescent="0.2"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  <row r="167" spans="8:23" x14ac:dyDescent="0.2"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</row>
    <row r="168" spans="8:23" x14ac:dyDescent="0.2"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</row>
    <row r="169" spans="8:23" x14ac:dyDescent="0.2"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</row>
    <row r="170" spans="8:23" x14ac:dyDescent="0.2"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</row>
    <row r="171" spans="8:23" x14ac:dyDescent="0.2"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</row>
    <row r="172" spans="8:23" x14ac:dyDescent="0.2"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</row>
    <row r="173" spans="8:23" x14ac:dyDescent="0.2"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</row>
    <row r="174" spans="8:23" x14ac:dyDescent="0.2"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</row>
    <row r="175" spans="8:23" x14ac:dyDescent="0.2"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</row>
    <row r="176" spans="8:23" x14ac:dyDescent="0.2"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</row>
    <row r="177" spans="8:23" x14ac:dyDescent="0.2"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</row>
    <row r="178" spans="8:23" x14ac:dyDescent="0.2"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</row>
    <row r="179" spans="8:23" x14ac:dyDescent="0.2"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</row>
    <row r="180" spans="8:23" x14ac:dyDescent="0.2"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</row>
    <row r="181" spans="8:23" x14ac:dyDescent="0.2"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8:23" x14ac:dyDescent="0.2"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</row>
    <row r="183" spans="8:23" x14ac:dyDescent="0.2"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</row>
    <row r="184" spans="8:23" x14ac:dyDescent="0.2"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</row>
    <row r="185" spans="8:23" x14ac:dyDescent="0.2"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</row>
    <row r="186" spans="8:23" x14ac:dyDescent="0.2"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</row>
    <row r="187" spans="8:23" x14ac:dyDescent="0.2"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</row>
    <row r="188" spans="8:23" x14ac:dyDescent="0.2"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</row>
    <row r="189" spans="8:23" x14ac:dyDescent="0.2"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0" spans="8:23" x14ac:dyDescent="0.2"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</row>
    <row r="191" spans="8:23" x14ac:dyDescent="0.2"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</row>
    <row r="192" spans="8:23" x14ac:dyDescent="0.2"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</row>
    <row r="193" spans="8:23" x14ac:dyDescent="0.2"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</row>
    <row r="194" spans="8:23" x14ac:dyDescent="0.2"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</row>
    <row r="195" spans="8:23" x14ac:dyDescent="0.2"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</row>
    <row r="196" spans="8:23" x14ac:dyDescent="0.2"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</row>
    <row r="197" spans="8:23" x14ac:dyDescent="0.2"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</row>
    <row r="198" spans="8:23" x14ac:dyDescent="0.2"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</row>
    <row r="199" spans="8:23" x14ac:dyDescent="0.2"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</row>
    <row r="200" spans="8:23" x14ac:dyDescent="0.2"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</row>
    <row r="201" spans="8:23" x14ac:dyDescent="0.2"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</row>
    <row r="202" spans="8:23" x14ac:dyDescent="0.2"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</row>
    <row r="203" spans="8:23" x14ac:dyDescent="0.2"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</row>
    <row r="204" spans="8:23" x14ac:dyDescent="0.2"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</row>
    <row r="205" spans="8:23" x14ac:dyDescent="0.2"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</row>
    <row r="206" spans="8:23" x14ac:dyDescent="0.2"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</row>
    <row r="207" spans="8:23" x14ac:dyDescent="0.2"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</row>
    <row r="208" spans="8:23" x14ac:dyDescent="0.2"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</row>
    <row r="209" spans="8:23" x14ac:dyDescent="0.2"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</row>
    <row r="210" spans="8:23" x14ac:dyDescent="0.2"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</row>
    <row r="211" spans="8:23" x14ac:dyDescent="0.2"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</row>
    <row r="212" spans="8:23" x14ac:dyDescent="0.2"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</row>
    <row r="213" spans="8:23" x14ac:dyDescent="0.2"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</row>
    <row r="214" spans="8:23" x14ac:dyDescent="0.2"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</row>
    <row r="215" spans="8:23" x14ac:dyDescent="0.2"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</row>
    <row r="216" spans="8:23" x14ac:dyDescent="0.2"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</row>
    <row r="217" spans="8:23" x14ac:dyDescent="0.2"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</row>
    <row r="218" spans="8:23" x14ac:dyDescent="0.2"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</row>
    <row r="219" spans="8:23" x14ac:dyDescent="0.2"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</row>
    <row r="220" spans="8:23" x14ac:dyDescent="0.2"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</row>
    <row r="221" spans="8:23" x14ac:dyDescent="0.2"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</row>
    <row r="222" spans="8:23" x14ac:dyDescent="0.2"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</row>
    <row r="223" spans="8:23" x14ac:dyDescent="0.2"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</row>
    <row r="224" spans="8:23" x14ac:dyDescent="0.2"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</row>
    <row r="225" spans="8:23" x14ac:dyDescent="0.2"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</row>
    <row r="226" spans="8:23" x14ac:dyDescent="0.2"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</row>
    <row r="227" spans="8:23" x14ac:dyDescent="0.2"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</row>
    <row r="228" spans="8:23" x14ac:dyDescent="0.2"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</row>
    <row r="229" spans="8:23" x14ac:dyDescent="0.2"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</row>
    <row r="230" spans="8:23" x14ac:dyDescent="0.2"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</row>
    <row r="231" spans="8:23" x14ac:dyDescent="0.2"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</row>
    <row r="232" spans="8:23" x14ac:dyDescent="0.2"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</row>
    <row r="233" spans="8:23" x14ac:dyDescent="0.2"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</row>
    <row r="234" spans="8:23" x14ac:dyDescent="0.2"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</row>
    <row r="235" spans="8:23" x14ac:dyDescent="0.2"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</row>
    <row r="236" spans="8:23" x14ac:dyDescent="0.2"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</row>
    <row r="237" spans="8:23" x14ac:dyDescent="0.2"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</row>
    <row r="238" spans="8:23" x14ac:dyDescent="0.2"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</row>
    <row r="239" spans="8:23" x14ac:dyDescent="0.2"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</row>
    <row r="240" spans="8:23" x14ac:dyDescent="0.2"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</row>
    <row r="241" spans="8:23" x14ac:dyDescent="0.2"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</row>
    <row r="242" spans="8:23" x14ac:dyDescent="0.2"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</row>
    <row r="243" spans="8:23" x14ac:dyDescent="0.2"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</row>
    <row r="244" spans="8:23" x14ac:dyDescent="0.2"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</row>
    <row r="245" spans="8:23" x14ac:dyDescent="0.2"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</row>
    <row r="246" spans="8:23" x14ac:dyDescent="0.2"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</row>
    <row r="247" spans="8:23" x14ac:dyDescent="0.2"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</row>
    <row r="248" spans="8:23" x14ac:dyDescent="0.2"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</row>
    <row r="249" spans="8:23" x14ac:dyDescent="0.2"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</row>
    <row r="250" spans="8:23" x14ac:dyDescent="0.2"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</row>
    <row r="251" spans="8:23" x14ac:dyDescent="0.2"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</row>
    <row r="252" spans="8:23" x14ac:dyDescent="0.2"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</row>
    <row r="253" spans="8:23" x14ac:dyDescent="0.2"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</row>
    <row r="254" spans="8:23" x14ac:dyDescent="0.2"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</row>
    <row r="255" spans="8:23" x14ac:dyDescent="0.2"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</row>
    <row r="256" spans="8:23" x14ac:dyDescent="0.2"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</row>
    <row r="257" spans="8:23" x14ac:dyDescent="0.2"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</row>
    <row r="258" spans="8:23" x14ac:dyDescent="0.2"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</row>
    <row r="259" spans="8:23" x14ac:dyDescent="0.2"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</row>
    <row r="260" spans="8:23" x14ac:dyDescent="0.2"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</row>
    <row r="261" spans="8:23" x14ac:dyDescent="0.2"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</row>
    <row r="262" spans="8:23" x14ac:dyDescent="0.2"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</row>
    <row r="263" spans="8:23" x14ac:dyDescent="0.2"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</row>
    <row r="264" spans="8:23" x14ac:dyDescent="0.2"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</row>
    <row r="265" spans="8:23" x14ac:dyDescent="0.2"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</row>
    <row r="266" spans="8:23" x14ac:dyDescent="0.2"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</row>
    <row r="267" spans="8:23" x14ac:dyDescent="0.2"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</row>
    <row r="268" spans="8:23" x14ac:dyDescent="0.2"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</row>
    <row r="269" spans="8:23" x14ac:dyDescent="0.2"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</row>
    <row r="270" spans="8:23" x14ac:dyDescent="0.2"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</row>
    <row r="271" spans="8:23" x14ac:dyDescent="0.2"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</row>
    <row r="272" spans="8:23" x14ac:dyDescent="0.2"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</row>
    <row r="273" spans="8:23" x14ac:dyDescent="0.2"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</row>
    <row r="274" spans="8:23" x14ac:dyDescent="0.2"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</row>
    <row r="275" spans="8:23" x14ac:dyDescent="0.2"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</row>
    <row r="276" spans="8:23" x14ac:dyDescent="0.2"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</row>
    <row r="277" spans="8:23" x14ac:dyDescent="0.2"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</row>
    <row r="278" spans="8:23" x14ac:dyDescent="0.2"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</row>
    <row r="279" spans="8:23" x14ac:dyDescent="0.2"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</row>
    <row r="280" spans="8:23" x14ac:dyDescent="0.2"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</row>
    <row r="281" spans="8:23" x14ac:dyDescent="0.2"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</row>
    <row r="282" spans="8:23" x14ac:dyDescent="0.2"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</row>
    <row r="283" spans="8:23" x14ac:dyDescent="0.2"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</row>
    <row r="284" spans="8:23" x14ac:dyDescent="0.2"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</row>
    <row r="285" spans="8:23" x14ac:dyDescent="0.2"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</row>
    <row r="286" spans="8:23" x14ac:dyDescent="0.2"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</row>
    <row r="287" spans="8:23" x14ac:dyDescent="0.2"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</row>
    <row r="288" spans="8:23" x14ac:dyDescent="0.2"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</row>
    <row r="289" spans="8:23" x14ac:dyDescent="0.2"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</row>
    <row r="290" spans="8:23" x14ac:dyDescent="0.2"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</row>
    <row r="291" spans="8:23" x14ac:dyDescent="0.2"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</row>
    <row r="292" spans="8:23" x14ac:dyDescent="0.2"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</row>
    <row r="293" spans="8:23" x14ac:dyDescent="0.2"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</row>
    <row r="294" spans="8:23" x14ac:dyDescent="0.2"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</row>
    <row r="295" spans="8:23" x14ac:dyDescent="0.2"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</row>
    <row r="296" spans="8:23" x14ac:dyDescent="0.2"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</row>
    <row r="297" spans="8:23" x14ac:dyDescent="0.2"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</row>
    <row r="298" spans="8:23" x14ac:dyDescent="0.2"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</row>
    <row r="299" spans="8:23" x14ac:dyDescent="0.2"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</row>
    <row r="300" spans="8:23" x14ac:dyDescent="0.2"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</row>
    <row r="301" spans="8:23" x14ac:dyDescent="0.2"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</row>
    <row r="302" spans="8:23" x14ac:dyDescent="0.2"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</row>
    <row r="303" spans="8:23" x14ac:dyDescent="0.2"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</row>
    <row r="304" spans="8:23" x14ac:dyDescent="0.2"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</row>
    <row r="305" spans="8:23" x14ac:dyDescent="0.2"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</row>
    <row r="306" spans="8:23" x14ac:dyDescent="0.2"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</row>
    <row r="307" spans="8:23" x14ac:dyDescent="0.2"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</row>
    <row r="308" spans="8:23" x14ac:dyDescent="0.2"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</row>
    <row r="309" spans="8:23" x14ac:dyDescent="0.2"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</row>
    <row r="310" spans="8:23" x14ac:dyDescent="0.2"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</row>
    <row r="311" spans="8:23" x14ac:dyDescent="0.2"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</row>
    <row r="312" spans="8:23" x14ac:dyDescent="0.2"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</row>
    <row r="313" spans="8:23" x14ac:dyDescent="0.2"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</row>
    <row r="314" spans="8:23" x14ac:dyDescent="0.2"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</row>
    <row r="315" spans="8:23" x14ac:dyDescent="0.2"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</row>
    <row r="316" spans="8:23" x14ac:dyDescent="0.2"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</row>
    <row r="317" spans="8:23" x14ac:dyDescent="0.2"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</row>
    <row r="318" spans="8:23" x14ac:dyDescent="0.2"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</row>
    <row r="319" spans="8:23" x14ac:dyDescent="0.2"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</row>
    <row r="320" spans="8:23" x14ac:dyDescent="0.2"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</row>
    <row r="321" spans="8:23" x14ac:dyDescent="0.2"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</row>
    <row r="322" spans="8:23" x14ac:dyDescent="0.2"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</row>
    <row r="323" spans="8:23" x14ac:dyDescent="0.2"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</row>
    <row r="324" spans="8:23" x14ac:dyDescent="0.2"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</row>
    <row r="325" spans="8:23" x14ac:dyDescent="0.2"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</row>
    <row r="326" spans="8:23" x14ac:dyDescent="0.2"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</row>
    <row r="327" spans="8:23" x14ac:dyDescent="0.2"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</row>
    <row r="328" spans="8:23" x14ac:dyDescent="0.2"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</row>
    <row r="329" spans="8:23" x14ac:dyDescent="0.2"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</row>
    <row r="330" spans="8:23" x14ac:dyDescent="0.2"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</row>
    <row r="331" spans="8:23" x14ac:dyDescent="0.2"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</row>
    <row r="332" spans="8:23" x14ac:dyDescent="0.2"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</row>
    <row r="333" spans="8:23" x14ac:dyDescent="0.2"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</row>
    <row r="334" spans="8:23" x14ac:dyDescent="0.2"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</row>
    <row r="335" spans="8:23" x14ac:dyDescent="0.2"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</row>
    <row r="336" spans="8:23" x14ac:dyDescent="0.2"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</row>
    <row r="337" spans="8:23" x14ac:dyDescent="0.2"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</row>
    <row r="338" spans="8:23" x14ac:dyDescent="0.2"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</row>
    <row r="339" spans="8:23" x14ac:dyDescent="0.2"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</row>
    <row r="340" spans="8:23" x14ac:dyDescent="0.2"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</row>
    <row r="341" spans="8:23" x14ac:dyDescent="0.2"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</row>
    <row r="342" spans="8:23" x14ac:dyDescent="0.2"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</row>
    <row r="343" spans="8:23" x14ac:dyDescent="0.2"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</row>
    <row r="344" spans="8:23" x14ac:dyDescent="0.2"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</row>
    <row r="345" spans="8:23" x14ac:dyDescent="0.2"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</row>
    <row r="346" spans="8:23" x14ac:dyDescent="0.2"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</row>
    <row r="347" spans="8:23" x14ac:dyDescent="0.2"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</row>
    <row r="348" spans="8:23" x14ac:dyDescent="0.2"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</row>
    <row r="349" spans="8:23" x14ac:dyDescent="0.2"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</row>
    <row r="350" spans="8:23" x14ac:dyDescent="0.2"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</row>
    <row r="351" spans="8:23" x14ac:dyDescent="0.2"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</row>
    <row r="352" spans="8:23" x14ac:dyDescent="0.2"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</row>
    <row r="353" spans="8:23" x14ac:dyDescent="0.2"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</row>
    <row r="354" spans="8:23" x14ac:dyDescent="0.2"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</row>
    <row r="355" spans="8:23" x14ac:dyDescent="0.2"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</row>
    <row r="356" spans="8:23" x14ac:dyDescent="0.2"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</row>
    <row r="357" spans="8:23" x14ac:dyDescent="0.2"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</row>
    <row r="358" spans="8:23" x14ac:dyDescent="0.2"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</row>
    <row r="359" spans="8:23" x14ac:dyDescent="0.2"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</row>
    <row r="360" spans="8:23" x14ac:dyDescent="0.2"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</row>
    <row r="361" spans="8:23" x14ac:dyDescent="0.2"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</row>
    <row r="362" spans="8:23" x14ac:dyDescent="0.2"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</row>
    <row r="363" spans="8:23" x14ac:dyDescent="0.2"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</row>
    <row r="364" spans="8:23" x14ac:dyDescent="0.2"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</row>
    <row r="365" spans="8:23" x14ac:dyDescent="0.2"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</row>
    <row r="366" spans="8:23" x14ac:dyDescent="0.2"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</row>
    <row r="367" spans="8:23" x14ac:dyDescent="0.2"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</row>
    <row r="368" spans="8:23" x14ac:dyDescent="0.2"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</row>
    <row r="369" spans="8:23" x14ac:dyDescent="0.2"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</row>
    <row r="370" spans="8:23" x14ac:dyDescent="0.2"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</row>
    <row r="371" spans="8:23" x14ac:dyDescent="0.2"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</row>
    <row r="372" spans="8:23" x14ac:dyDescent="0.2"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</row>
    <row r="373" spans="8:23" x14ac:dyDescent="0.2"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</row>
    <row r="374" spans="8:23" x14ac:dyDescent="0.2"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</row>
    <row r="375" spans="8:23" x14ac:dyDescent="0.2"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</row>
    <row r="376" spans="8:23" x14ac:dyDescent="0.2"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</row>
    <row r="377" spans="8:23" x14ac:dyDescent="0.2"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</row>
    <row r="378" spans="8:23" x14ac:dyDescent="0.2"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</row>
    <row r="379" spans="8:23" x14ac:dyDescent="0.2"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</row>
    <row r="380" spans="8:23" x14ac:dyDescent="0.2"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</row>
    <row r="381" spans="8:23" x14ac:dyDescent="0.2"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</row>
    <row r="382" spans="8:23" x14ac:dyDescent="0.2"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</row>
    <row r="383" spans="8:23" x14ac:dyDescent="0.2"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</row>
    <row r="384" spans="8:23" x14ac:dyDescent="0.2"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</row>
    <row r="385" spans="8:23" x14ac:dyDescent="0.2"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</row>
    <row r="386" spans="8:23" x14ac:dyDescent="0.2"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</row>
    <row r="387" spans="8:23" x14ac:dyDescent="0.2"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</row>
    <row r="388" spans="8:23" x14ac:dyDescent="0.2"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</row>
    <row r="389" spans="8:23" x14ac:dyDescent="0.2"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</row>
    <row r="390" spans="8:23" x14ac:dyDescent="0.2"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</row>
    <row r="391" spans="8:23" x14ac:dyDescent="0.2"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</row>
    <row r="392" spans="8:23" x14ac:dyDescent="0.2"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</row>
    <row r="393" spans="8:23" x14ac:dyDescent="0.2"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</row>
    <row r="394" spans="8:23" x14ac:dyDescent="0.2"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</row>
    <row r="395" spans="8:23" x14ac:dyDescent="0.2"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</row>
    <row r="396" spans="8:23" x14ac:dyDescent="0.2"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</row>
    <row r="397" spans="8:23" x14ac:dyDescent="0.2"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</row>
    <row r="398" spans="8:23" x14ac:dyDescent="0.2"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</row>
    <row r="399" spans="8:23" x14ac:dyDescent="0.2"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</row>
    <row r="400" spans="8:23" x14ac:dyDescent="0.2"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</row>
    <row r="401" spans="8:23" x14ac:dyDescent="0.2"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</row>
    <row r="402" spans="8:23" x14ac:dyDescent="0.2"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</row>
    <row r="403" spans="8:23" x14ac:dyDescent="0.2"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</row>
    <row r="404" spans="8:23" x14ac:dyDescent="0.2"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</row>
    <row r="405" spans="8:23" x14ac:dyDescent="0.2"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</row>
    <row r="406" spans="8:23" x14ac:dyDescent="0.2"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</row>
    <row r="407" spans="8:23" x14ac:dyDescent="0.2"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</row>
    <row r="408" spans="8:23" x14ac:dyDescent="0.2"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</row>
    <row r="409" spans="8:23" x14ac:dyDescent="0.2"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</row>
    <row r="410" spans="8:23" x14ac:dyDescent="0.2"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</row>
    <row r="411" spans="8:23" x14ac:dyDescent="0.2"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</row>
    <row r="412" spans="8:23" x14ac:dyDescent="0.2"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</row>
    <row r="413" spans="8:23" x14ac:dyDescent="0.2"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</row>
    <row r="414" spans="8:23" x14ac:dyDescent="0.2"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</row>
    <row r="415" spans="8:23" x14ac:dyDescent="0.2"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</row>
    <row r="416" spans="8:23" x14ac:dyDescent="0.2"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</row>
    <row r="417" spans="8:23" x14ac:dyDescent="0.2"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</row>
    <row r="418" spans="8:23" x14ac:dyDescent="0.2"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</row>
    <row r="419" spans="8:23" x14ac:dyDescent="0.2"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</row>
    <row r="420" spans="8:23" x14ac:dyDescent="0.2"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</row>
    <row r="421" spans="8:23" x14ac:dyDescent="0.2"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</row>
    <row r="422" spans="8:23" x14ac:dyDescent="0.2"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</row>
    <row r="423" spans="8:23" x14ac:dyDescent="0.2"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</row>
    <row r="424" spans="8:23" x14ac:dyDescent="0.2"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</row>
    <row r="425" spans="8:23" x14ac:dyDescent="0.2"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</row>
    <row r="426" spans="8:23" x14ac:dyDescent="0.2"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</row>
    <row r="427" spans="8:23" x14ac:dyDescent="0.2"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</row>
    <row r="428" spans="8:23" x14ac:dyDescent="0.2"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</row>
    <row r="429" spans="8:23" x14ac:dyDescent="0.2"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</row>
    <row r="430" spans="8:23" x14ac:dyDescent="0.2"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</row>
    <row r="431" spans="8:23" x14ac:dyDescent="0.2"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</row>
    <row r="432" spans="8:23" x14ac:dyDescent="0.2"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</row>
    <row r="433" spans="8:23" x14ac:dyDescent="0.2"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</row>
    <row r="434" spans="8:23" x14ac:dyDescent="0.2"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</row>
    <row r="435" spans="8:23" x14ac:dyDescent="0.2"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</row>
    <row r="436" spans="8:23" x14ac:dyDescent="0.2"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</row>
    <row r="437" spans="8:23" x14ac:dyDescent="0.2"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</row>
    <row r="438" spans="8:23" x14ac:dyDescent="0.2"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</row>
    <row r="439" spans="8:23" x14ac:dyDescent="0.2"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</row>
    <row r="440" spans="8:23" x14ac:dyDescent="0.2"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</row>
    <row r="441" spans="8:23" x14ac:dyDescent="0.2"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</row>
    <row r="442" spans="8:23" x14ac:dyDescent="0.2"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</row>
    <row r="443" spans="8:23" x14ac:dyDescent="0.2"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</row>
    <row r="444" spans="8:23" x14ac:dyDescent="0.2"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</row>
    <row r="445" spans="8:23" x14ac:dyDescent="0.2"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</row>
    <row r="446" spans="8:23" x14ac:dyDescent="0.2"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</row>
    <row r="447" spans="8:23" x14ac:dyDescent="0.2"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</row>
    <row r="448" spans="8:23" x14ac:dyDescent="0.2"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</row>
    <row r="449" spans="8:23" x14ac:dyDescent="0.2"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</row>
    <row r="450" spans="8:23" x14ac:dyDescent="0.2"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</row>
    <row r="451" spans="8:23" x14ac:dyDescent="0.2"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</row>
    <row r="452" spans="8:23" x14ac:dyDescent="0.2"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</row>
    <row r="453" spans="8:23" x14ac:dyDescent="0.2"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</row>
    <row r="454" spans="8:23" x14ac:dyDescent="0.2"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</row>
    <row r="455" spans="8:23" x14ac:dyDescent="0.2"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</row>
    <row r="456" spans="8:23" x14ac:dyDescent="0.2"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</row>
    <row r="457" spans="8:23" x14ac:dyDescent="0.2"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</row>
    <row r="458" spans="8:23" x14ac:dyDescent="0.2"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</row>
    <row r="459" spans="8:23" x14ac:dyDescent="0.2"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</row>
    <row r="460" spans="8:23" x14ac:dyDescent="0.2"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</row>
    <row r="461" spans="8:23" x14ac:dyDescent="0.2"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</row>
    <row r="462" spans="8:23" x14ac:dyDescent="0.2"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</row>
    <row r="463" spans="8:23" x14ac:dyDescent="0.2"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</row>
    <row r="464" spans="8:23" x14ac:dyDescent="0.2"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</row>
    <row r="465" spans="8:23" x14ac:dyDescent="0.2"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</row>
    <row r="466" spans="8:23" x14ac:dyDescent="0.2"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</row>
    <row r="467" spans="8:23" x14ac:dyDescent="0.2"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</row>
    <row r="468" spans="8:23" x14ac:dyDescent="0.2"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</row>
    <row r="469" spans="8:23" x14ac:dyDescent="0.2"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</row>
    <row r="470" spans="8:23" x14ac:dyDescent="0.2"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</row>
    <row r="471" spans="8:23" x14ac:dyDescent="0.2"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</row>
    <row r="472" spans="8:23" x14ac:dyDescent="0.2"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</row>
    <row r="473" spans="8:23" x14ac:dyDescent="0.2"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</row>
    <row r="474" spans="8:23" x14ac:dyDescent="0.2"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</row>
    <row r="475" spans="8:23" x14ac:dyDescent="0.2"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</row>
    <row r="476" spans="8:23" x14ac:dyDescent="0.2"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</row>
    <row r="477" spans="8:23" x14ac:dyDescent="0.2"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</row>
    <row r="478" spans="8:23" x14ac:dyDescent="0.2"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</row>
    <row r="479" spans="8:23" x14ac:dyDescent="0.2"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</row>
    <row r="480" spans="8:23" x14ac:dyDescent="0.2"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</row>
    <row r="481" spans="8:23" x14ac:dyDescent="0.2"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</row>
    <row r="482" spans="8:23" x14ac:dyDescent="0.2"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</row>
    <row r="483" spans="8:23" x14ac:dyDescent="0.2"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</row>
    <row r="484" spans="8:23" x14ac:dyDescent="0.2"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</row>
    <row r="485" spans="8:23" x14ac:dyDescent="0.2"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</row>
    <row r="486" spans="8:23" x14ac:dyDescent="0.2"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</row>
    <row r="487" spans="8:23" x14ac:dyDescent="0.2"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</row>
    <row r="488" spans="8:23" x14ac:dyDescent="0.2"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</row>
    <row r="489" spans="8:23" x14ac:dyDescent="0.2"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</row>
    <row r="490" spans="8:23" x14ac:dyDescent="0.2"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</row>
    <row r="491" spans="8:23" x14ac:dyDescent="0.2"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</row>
    <row r="492" spans="8:23" x14ac:dyDescent="0.2"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</row>
    <row r="493" spans="8:23" x14ac:dyDescent="0.2"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</row>
    <row r="494" spans="8:23" x14ac:dyDescent="0.2"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</row>
    <row r="495" spans="8:23" x14ac:dyDescent="0.2"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</row>
    <row r="496" spans="8:23" x14ac:dyDescent="0.2"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</row>
    <row r="497" spans="8:23" x14ac:dyDescent="0.2"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</row>
    <row r="498" spans="8:23" x14ac:dyDescent="0.2"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</row>
    <row r="499" spans="8:23" x14ac:dyDescent="0.2"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</row>
    <row r="500" spans="8:23" x14ac:dyDescent="0.2"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</row>
    <row r="501" spans="8:23" x14ac:dyDescent="0.2"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</row>
    <row r="502" spans="8:23" x14ac:dyDescent="0.2"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</row>
    <row r="503" spans="8:23" x14ac:dyDescent="0.2"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</row>
    <row r="504" spans="8:23" x14ac:dyDescent="0.2"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</row>
    <row r="505" spans="8:23" x14ac:dyDescent="0.2"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</row>
    <row r="506" spans="8:23" x14ac:dyDescent="0.2"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</row>
    <row r="507" spans="8:23" x14ac:dyDescent="0.2"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</row>
    <row r="508" spans="8:23" x14ac:dyDescent="0.2"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</row>
    <row r="509" spans="8:23" x14ac:dyDescent="0.2"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</row>
    <row r="510" spans="8:23" x14ac:dyDescent="0.2"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</row>
    <row r="511" spans="8:23" x14ac:dyDescent="0.2"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</row>
    <row r="512" spans="8:23" x14ac:dyDescent="0.2"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</row>
    <row r="513" spans="8:23" x14ac:dyDescent="0.2"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</row>
    <row r="514" spans="8:23" x14ac:dyDescent="0.2"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</row>
    <row r="515" spans="8:23" x14ac:dyDescent="0.2"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</row>
    <row r="516" spans="8:23" x14ac:dyDescent="0.2"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</row>
    <row r="517" spans="8:23" x14ac:dyDescent="0.2"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</row>
    <row r="518" spans="8:23" x14ac:dyDescent="0.2"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</row>
    <row r="519" spans="8:23" x14ac:dyDescent="0.2"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</row>
    <row r="520" spans="8:23" x14ac:dyDescent="0.2"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</row>
    <row r="521" spans="8:23" x14ac:dyDescent="0.2"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</row>
    <row r="522" spans="8:23" x14ac:dyDescent="0.2"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</row>
    <row r="523" spans="8:23" x14ac:dyDescent="0.2"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</row>
    <row r="524" spans="8:23" x14ac:dyDescent="0.2"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</row>
    <row r="525" spans="8:23" x14ac:dyDescent="0.2"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</row>
    <row r="526" spans="8:23" x14ac:dyDescent="0.2"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</row>
    <row r="527" spans="8:23" x14ac:dyDescent="0.2"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</row>
    <row r="528" spans="8:23" x14ac:dyDescent="0.2"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</row>
    <row r="529" spans="8:23" x14ac:dyDescent="0.2"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</row>
    <row r="530" spans="8:23" x14ac:dyDescent="0.2"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</row>
    <row r="531" spans="8:23" x14ac:dyDescent="0.2"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</row>
    <row r="532" spans="8:23" x14ac:dyDescent="0.2"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</row>
    <row r="533" spans="8:23" x14ac:dyDescent="0.2"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</row>
    <row r="534" spans="8:23" x14ac:dyDescent="0.2"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</row>
    <row r="535" spans="8:23" x14ac:dyDescent="0.2"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</row>
    <row r="536" spans="8:23" x14ac:dyDescent="0.2"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</row>
    <row r="537" spans="8:23" x14ac:dyDescent="0.2"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</row>
    <row r="538" spans="8:23" x14ac:dyDescent="0.2"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</row>
    <row r="539" spans="8:23" x14ac:dyDescent="0.2"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</row>
    <row r="540" spans="8:23" x14ac:dyDescent="0.2"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</row>
    <row r="541" spans="8:23" x14ac:dyDescent="0.2"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</row>
    <row r="542" spans="8:23" x14ac:dyDescent="0.2"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</row>
    <row r="543" spans="8:23" x14ac:dyDescent="0.2"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</row>
    <row r="544" spans="8:23" x14ac:dyDescent="0.2"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</row>
    <row r="545" spans="8:23" x14ac:dyDescent="0.2"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</row>
    <row r="546" spans="8:23" x14ac:dyDescent="0.2"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</row>
    <row r="547" spans="8:23" x14ac:dyDescent="0.2"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</row>
    <row r="548" spans="8:23" x14ac:dyDescent="0.2"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</row>
    <row r="549" spans="8:23" x14ac:dyDescent="0.2"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</row>
    <row r="550" spans="8:23" x14ac:dyDescent="0.2"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</row>
    <row r="551" spans="8:23" x14ac:dyDescent="0.2"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</row>
    <row r="552" spans="8:23" x14ac:dyDescent="0.2"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</row>
    <row r="553" spans="8:23" x14ac:dyDescent="0.2"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</row>
    <row r="554" spans="8:23" x14ac:dyDescent="0.2"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</row>
    <row r="555" spans="8:23" x14ac:dyDescent="0.2"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</row>
    <row r="556" spans="8:23" x14ac:dyDescent="0.2"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</row>
    <row r="557" spans="8:23" x14ac:dyDescent="0.2"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</row>
    <row r="558" spans="8:23" x14ac:dyDescent="0.2"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</row>
    <row r="559" spans="8:23" x14ac:dyDescent="0.2"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</row>
    <row r="560" spans="8:23" x14ac:dyDescent="0.2"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</row>
    <row r="561" spans="8:23" x14ac:dyDescent="0.2"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</row>
    <row r="562" spans="8:23" x14ac:dyDescent="0.2"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</row>
    <row r="563" spans="8:23" x14ac:dyDescent="0.2"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</row>
    <row r="564" spans="8:23" x14ac:dyDescent="0.2"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</row>
    <row r="565" spans="8:23" x14ac:dyDescent="0.2"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</row>
    <row r="566" spans="8:23" x14ac:dyDescent="0.2"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</row>
    <row r="567" spans="8:23" x14ac:dyDescent="0.2"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</row>
    <row r="568" spans="8:23" x14ac:dyDescent="0.2"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</row>
    <row r="569" spans="8:23" x14ac:dyDescent="0.2"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</row>
    <row r="570" spans="8:23" x14ac:dyDescent="0.2"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</row>
    <row r="571" spans="8:23" x14ac:dyDescent="0.2"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</row>
    <row r="572" spans="8:23" x14ac:dyDescent="0.2"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</row>
    <row r="573" spans="8:23" x14ac:dyDescent="0.2"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</row>
    <row r="574" spans="8:23" x14ac:dyDescent="0.2"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</row>
    <row r="575" spans="8:23" x14ac:dyDescent="0.2"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</row>
    <row r="576" spans="8:23" x14ac:dyDescent="0.2"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</row>
    <row r="577" spans="8:23" x14ac:dyDescent="0.2"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</row>
    <row r="578" spans="8:23" x14ac:dyDescent="0.2"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</row>
    <row r="579" spans="8:23" x14ac:dyDescent="0.2"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</row>
    <row r="580" spans="8:23" x14ac:dyDescent="0.2"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</row>
    <row r="581" spans="8:23" x14ac:dyDescent="0.2"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</row>
    <row r="582" spans="8:23" x14ac:dyDescent="0.2"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</row>
    <row r="583" spans="8:23" x14ac:dyDescent="0.2"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</row>
    <row r="584" spans="8:23" x14ac:dyDescent="0.2"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</row>
    <row r="585" spans="8:23" x14ac:dyDescent="0.2"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</row>
    <row r="586" spans="8:23" x14ac:dyDescent="0.2"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</row>
    <row r="587" spans="8:23" x14ac:dyDescent="0.2"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</row>
    <row r="588" spans="8:23" x14ac:dyDescent="0.2"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</row>
    <row r="589" spans="8:23" x14ac:dyDescent="0.2"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</row>
    <row r="590" spans="8:23" x14ac:dyDescent="0.2"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</row>
    <row r="591" spans="8:23" x14ac:dyDescent="0.2"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</row>
    <row r="592" spans="8:23" x14ac:dyDescent="0.2"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</row>
    <row r="593" spans="8:23" x14ac:dyDescent="0.2"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</row>
    <row r="594" spans="8:23" x14ac:dyDescent="0.2"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</row>
    <row r="595" spans="8:23" x14ac:dyDescent="0.2"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</row>
    <row r="596" spans="8:23" x14ac:dyDescent="0.2"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</row>
    <row r="597" spans="8:23" x14ac:dyDescent="0.2"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</row>
    <row r="598" spans="8:23" x14ac:dyDescent="0.2"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</row>
    <row r="599" spans="8:23" x14ac:dyDescent="0.2"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</row>
    <row r="600" spans="8:23" x14ac:dyDescent="0.2"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</row>
    <row r="601" spans="8:23" x14ac:dyDescent="0.2"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</row>
    <row r="602" spans="8:23" x14ac:dyDescent="0.2"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</row>
    <row r="603" spans="8:23" x14ac:dyDescent="0.2"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</row>
    <row r="604" spans="8:23" x14ac:dyDescent="0.2"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</row>
    <row r="605" spans="8:23" x14ac:dyDescent="0.2"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</row>
    <row r="606" spans="8:23" x14ac:dyDescent="0.2"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</row>
    <row r="607" spans="8:23" x14ac:dyDescent="0.2"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</row>
    <row r="608" spans="8:23" x14ac:dyDescent="0.2"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</row>
    <row r="609" spans="8:23" x14ac:dyDescent="0.2"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</row>
    <row r="610" spans="8:23" x14ac:dyDescent="0.2"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</row>
    <row r="611" spans="8:23" x14ac:dyDescent="0.2"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</row>
    <row r="612" spans="8:23" x14ac:dyDescent="0.2"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</row>
    <row r="613" spans="8:23" x14ac:dyDescent="0.2"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</row>
    <row r="614" spans="8:23" x14ac:dyDescent="0.2"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</row>
    <row r="615" spans="8:23" x14ac:dyDescent="0.2"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</row>
    <row r="616" spans="8:23" x14ac:dyDescent="0.2"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</row>
    <row r="617" spans="8:23" x14ac:dyDescent="0.2"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</row>
    <row r="618" spans="8:23" x14ac:dyDescent="0.2"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</row>
    <row r="619" spans="8:23" x14ac:dyDescent="0.2"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</row>
    <row r="620" spans="8:23" x14ac:dyDescent="0.2"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</row>
    <row r="621" spans="8:23" x14ac:dyDescent="0.2"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</row>
    <row r="622" spans="8:23" x14ac:dyDescent="0.2"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</row>
    <row r="623" spans="8:23" x14ac:dyDescent="0.2"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</row>
    <row r="624" spans="8:23" x14ac:dyDescent="0.2"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</row>
    <row r="625" spans="8:23" x14ac:dyDescent="0.2"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</row>
    <row r="626" spans="8:23" x14ac:dyDescent="0.2"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</row>
    <row r="627" spans="8:23" x14ac:dyDescent="0.2"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</row>
    <row r="628" spans="8:23" x14ac:dyDescent="0.2"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</row>
    <row r="629" spans="8:23" x14ac:dyDescent="0.2"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</row>
    <row r="630" spans="8:23" x14ac:dyDescent="0.2"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</row>
    <row r="631" spans="8:23" x14ac:dyDescent="0.2"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</row>
    <row r="632" spans="8:23" x14ac:dyDescent="0.2"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</row>
    <row r="633" spans="8:23" x14ac:dyDescent="0.2"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</row>
    <row r="634" spans="8:23" x14ac:dyDescent="0.2"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</row>
    <row r="635" spans="8:23" x14ac:dyDescent="0.2"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</row>
    <row r="636" spans="8:23" x14ac:dyDescent="0.2"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</row>
    <row r="637" spans="8:23" x14ac:dyDescent="0.2"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</row>
    <row r="638" spans="8:23" x14ac:dyDescent="0.2"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</row>
    <row r="639" spans="8:23" x14ac:dyDescent="0.2"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</row>
    <row r="640" spans="8:23" x14ac:dyDescent="0.2"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</row>
    <row r="641" spans="8:23" x14ac:dyDescent="0.2"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</row>
    <row r="642" spans="8:23" x14ac:dyDescent="0.2"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</row>
    <row r="643" spans="8:23" x14ac:dyDescent="0.2"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</row>
    <row r="644" spans="8:23" x14ac:dyDescent="0.2"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</row>
    <row r="645" spans="8:23" x14ac:dyDescent="0.2"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</row>
    <row r="646" spans="8:23" x14ac:dyDescent="0.2"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</row>
    <row r="647" spans="8:23" x14ac:dyDescent="0.2"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</row>
    <row r="648" spans="8:23" x14ac:dyDescent="0.2"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</row>
    <row r="649" spans="8:23" x14ac:dyDescent="0.2"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</row>
    <row r="650" spans="8:23" x14ac:dyDescent="0.2"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</row>
    <row r="651" spans="8:23" x14ac:dyDescent="0.2"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</row>
    <row r="652" spans="8:23" x14ac:dyDescent="0.2"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</row>
    <row r="653" spans="8:23" x14ac:dyDescent="0.2"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</row>
    <row r="654" spans="8:23" x14ac:dyDescent="0.2"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</row>
    <row r="655" spans="8:23" x14ac:dyDescent="0.2"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</row>
    <row r="656" spans="8:23" x14ac:dyDescent="0.2"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</row>
    <row r="657" spans="8:23" x14ac:dyDescent="0.2"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</row>
    <row r="658" spans="8:23" x14ac:dyDescent="0.2"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</row>
    <row r="659" spans="8:23" x14ac:dyDescent="0.2"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</row>
    <row r="660" spans="8:23" x14ac:dyDescent="0.2"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</row>
    <row r="661" spans="8:23" x14ac:dyDescent="0.2"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</row>
    <row r="662" spans="8:23" x14ac:dyDescent="0.2"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</row>
    <row r="663" spans="8:23" x14ac:dyDescent="0.2"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</row>
    <row r="664" spans="8:23" x14ac:dyDescent="0.2"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</row>
    <row r="665" spans="8:23" x14ac:dyDescent="0.2"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</row>
    <row r="666" spans="8:23" x14ac:dyDescent="0.2"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</row>
    <row r="667" spans="8:23" x14ac:dyDescent="0.2"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</row>
    <row r="668" spans="8:23" x14ac:dyDescent="0.2"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</row>
    <row r="669" spans="8:23" x14ac:dyDescent="0.2"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</row>
    <row r="670" spans="8:23" x14ac:dyDescent="0.2"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</row>
    <row r="671" spans="8:23" x14ac:dyDescent="0.2"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</row>
    <row r="672" spans="8:23" x14ac:dyDescent="0.2"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</row>
    <row r="673" spans="8:23" x14ac:dyDescent="0.2"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</row>
    <row r="674" spans="8:23" x14ac:dyDescent="0.2"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</row>
    <row r="675" spans="8:23" x14ac:dyDescent="0.2"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</row>
    <row r="676" spans="8:23" x14ac:dyDescent="0.2"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</row>
    <row r="677" spans="8:23" x14ac:dyDescent="0.2"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</row>
    <row r="678" spans="8:23" x14ac:dyDescent="0.2"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</row>
    <row r="679" spans="8:23" x14ac:dyDescent="0.2"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</row>
    <row r="680" spans="8:23" x14ac:dyDescent="0.2"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</row>
    <row r="681" spans="8:23" x14ac:dyDescent="0.2"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</row>
    <row r="682" spans="8:23" x14ac:dyDescent="0.2"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</row>
    <row r="683" spans="8:23" x14ac:dyDescent="0.2"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</row>
    <row r="684" spans="8:23" x14ac:dyDescent="0.2"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</row>
    <row r="685" spans="8:23" x14ac:dyDescent="0.2"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</row>
    <row r="686" spans="8:23" x14ac:dyDescent="0.2"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</row>
    <row r="687" spans="8:23" x14ac:dyDescent="0.2"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</row>
    <row r="688" spans="8:23" x14ac:dyDescent="0.2"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</row>
    <row r="689" spans="8:23" x14ac:dyDescent="0.2"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</row>
    <row r="690" spans="8:23" x14ac:dyDescent="0.2"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</row>
    <row r="691" spans="8:23" x14ac:dyDescent="0.2"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</row>
    <row r="692" spans="8:23" x14ac:dyDescent="0.2"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</row>
    <row r="693" spans="8:23" x14ac:dyDescent="0.2"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</row>
    <row r="694" spans="8:23" x14ac:dyDescent="0.2"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</row>
    <row r="695" spans="8:23" x14ac:dyDescent="0.2"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</row>
    <row r="696" spans="8:23" x14ac:dyDescent="0.2"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</row>
    <row r="697" spans="8:23" x14ac:dyDescent="0.2"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</row>
    <row r="698" spans="8:23" x14ac:dyDescent="0.2"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</row>
    <row r="699" spans="8:23" x14ac:dyDescent="0.2"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</row>
    <row r="700" spans="8:23" x14ac:dyDescent="0.2"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</row>
    <row r="701" spans="8:23" x14ac:dyDescent="0.2"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</row>
    <row r="702" spans="8:23" x14ac:dyDescent="0.2"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</row>
    <row r="703" spans="8:23" x14ac:dyDescent="0.2"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</row>
    <row r="704" spans="8:23" x14ac:dyDescent="0.2"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</row>
    <row r="705" spans="8:23" x14ac:dyDescent="0.2"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</row>
    <row r="706" spans="8:23" x14ac:dyDescent="0.2"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</row>
    <row r="707" spans="8:23" x14ac:dyDescent="0.2"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</row>
    <row r="708" spans="8:23" x14ac:dyDescent="0.2"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</row>
    <row r="709" spans="8:23" x14ac:dyDescent="0.2"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</row>
  </sheetData>
  <mergeCells count="10">
    <mergeCell ref="A12:A13"/>
    <mergeCell ref="A1:D1"/>
    <mergeCell ref="A2:D2"/>
    <mergeCell ref="A3:D3"/>
    <mergeCell ref="A4:A5"/>
    <mergeCell ref="B4:B5"/>
    <mergeCell ref="C4:D4"/>
    <mergeCell ref="A6:A7"/>
    <mergeCell ref="A8:A9"/>
    <mergeCell ref="A10:A11"/>
  </mergeCells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16"/>
  <sheetViews>
    <sheetView workbookViewId="0">
      <selection activeCell="E13" sqref="E13"/>
    </sheetView>
  </sheetViews>
  <sheetFormatPr defaultColWidth="10" defaultRowHeight="12.75" x14ac:dyDescent="0.2"/>
  <cols>
    <col min="1" max="1" width="2.85546875" customWidth="1"/>
    <col min="2" max="2" width="17.85546875" customWidth="1"/>
    <col min="3" max="3" width="21.42578125" customWidth="1"/>
    <col min="4" max="4" width="18.5703125" customWidth="1"/>
    <col min="5" max="5" width="17.28515625" customWidth="1"/>
    <col min="6" max="6" width="15.5703125" customWidth="1"/>
    <col min="7" max="7" width="17.5703125" customWidth="1"/>
    <col min="8" max="8" width="14.7109375" customWidth="1"/>
    <col min="9" max="9" width="15.140625" customWidth="1"/>
    <col min="10" max="10" width="16.5703125" customWidth="1"/>
    <col min="11" max="11" width="13.42578125" customWidth="1"/>
    <col min="12" max="12" width="14.7109375" customWidth="1"/>
    <col min="13" max="13" width="16.5703125" customWidth="1"/>
  </cols>
  <sheetData>
    <row r="1" spans="2:13" ht="20.100000000000001" customHeight="1" x14ac:dyDescent="0.2">
      <c r="C1" s="104"/>
      <c r="D1" s="104"/>
      <c r="E1" s="104" t="s">
        <v>350</v>
      </c>
      <c r="F1" s="104"/>
      <c r="G1" s="104"/>
      <c r="I1" s="105"/>
      <c r="J1" s="105"/>
      <c r="K1" s="105" t="s">
        <v>351</v>
      </c>
      <c r="L1" s="105"/>
      <c r="M1" s="105"/>
    </row>
    <row r="2" spans="2:13" ht="16.5" customHeight="1" x14ac:dyDescent="0.2">
      <c r="C2" s="106" t="s">
        <v>352</v>
      </c>
      <c r="D2" s="106" t="s">
        <v>353</v>
      </c>
      <c r="E2" s="106" t="s">
        <v>354</v>
      </c>
      <c r="F2" s="106" t="s">
        <v>355</v>
      </c>
      <c r="G2" s="106" t="s">
        <v>356</v>
      </c>
      <c r="H2" s="106" t="s">
        <v>357</v>
      </c>
      <c r="I2" s="106" t="s">
        <v>352</v>
      </c>
      <c r="J2" s="106" t="s">
        <v>353</v>
      </c>
      <c r="K2" s="106" t="s">
        <v>354</v>
      </c>
      <c r="L2" s="106" t="s">
        <v>355</v>
      </c>
      <c r="M2" s="106" t="s">
        <v>358</v>
      </c>
    </row>
    <row r="3" spans="2:13" ht="20.100000000000001" customHeight="1" x14ac:dyDescent="0.2">
      <c r="B3" s="107" t="s">
        <v>359</v>
      </c>
      <c r="C3" s="108"/>
      <c r="D3" s="108"/>
      <c r="E3" s="108">
        <v>4600000</v>
      </c>
      <c r="F3" s="108"/>
      <c r="G3" s="108">
        <f>SUM(C3:F3)</f>
        <v>4600000</v>
      </c>
      <c r="H3" s="109"/>
      <c r="I3" s="109"/>
      <c r="J3" s="109"/>
      <c r="K3" s="109"/>
      <c r="L3" s="109"/>
      <c r="M3" s="109"/>
    </row>
    <row r="4" spans="2:13" ht="20.100000000000001" customHeight="1" x14ac:dyDescent="0.2">
      <c r="B4" s="110">
        <v>22555</v>
      </c>
      <c r="C4" s="109"/>
      <c r="D4" s="109"/>
      <c r="E4" s="109"/>
      <c r="F4" s="109"/>
      <c r="G4" s="109">
        <f t="shared" ref="G4:G15" si="0">SUM(C4:F4)</f>
        <v>0</v>
      </c>
      <c r="H4" s="109">
        <f>G4</f>
        <v>0</v>
      </c>
      <c r="I4" s="109">
        <f>C3-C4</f>
        <v>0</v>
      </c>
      <c r="J4" s="109">
        <f t="shared" ref="J4:M4" si="1">D3-D4</f>
        <v>0</v>
      </c>
      <c r="K4" s="109">
        <f t="shared" si="1"/>
        <v>4600000</v>
      </c>
      <c r="L4" s="109">
        <f t="shared" si="1"/>
        <v>0</v>
      </c>
      <c r="M4" s="109">
        <f t="shared" si="1"/>
        <v>4600000</v>
      </c>
    </row>
    <row r="5" spans="2:13" ht="20.100000000000001" customHeight="1" x14ac:dyDescent="0.2">
      <c r="B5" s="110">
        <v>22586</v>
      </c>
      <c r="C5" s="109"/>
      <c r="D5" s="109"/>
      <c r="E5" s="109">
        <v>1374544</v>
      </c>
      <c r="F5" s="109"/>
      <c r="G5" s="109">
        <f t="shared" si="0"/>
        <v>1374544</v>
      </c>
      <c r="H5" s="109">
        <f>H4+G5</f>
        <v>1374544</v>
      </c>
      <c r="I5" s="109">
        <f>I4-C5</f>
        <v>0</v>
      </c>
      <c r="J5" s="109">
        <f t="shared" ref="J5:M15" si="2">J4-D5</f>
        <v>0</v>
      </c>
      <c r="K5" s="109">
        <f t="shared" si="2"/>
        <v>3225456</v>
      </c>
      <c r="L5" s="109">
        <f t="shared" si="2"/>
        <v>0</v>
      </c>
      <c r="M5" s="109">
        <f t="shared" si="2"/>
        <v>3225456</v>
      </c>
    </row>
    <row r="6" spans="2:13" ht="20.100000000000001" customHeight="1" x14ac:dyDescent="0.2">
      <c r="B6" s="110">
        <v>22616</v>
      </c>
      <c r="C6" s="109"/>
      <c r="D6" s="109"/>
      <c r="E6" s="109"/>
      <c r="F6" s="109"/>
      <c r="G6" s="109">
        <f t="shared" si="0"/>
        <v>0</v>
      </c>
      <c r="H6" s="109">
        <f t="shared" ref="H6:H15" si="3">H5+G6</f>
        <v>1374544</v>
      </c>
      <c r="I6" s="109">
        <f t="shared" ref="I6:I15" si="4">I5-C6</f>
        <v>0</v>
      </c>
      <c r="J6" s="109">
        <f t="shared" si="2"/>
        <v>0</v>
      </c>
      <c r="K6" s="109">
        <f t="shared" si="2"/>
        <v>3225456</v>
      </c>
      <c r="L6" s="109">
        <f t="shared" si="2"/>
        <v>0</v>
      </c>
      <c r="M6" s="109">
        <f t="shared" si="2"/>
        <v>3225456</v>
      </c>
    </row>
    <row r="7" spans="2:13" ht="20.100000000000001" customHeight="1" x14ac:dyDescent="0.2">
      <c r="B7" s="110">
        <v>22647</v>
      </c>
      <c r="C7" s="109"/>
      <c r="D7" s="109"/>
      <c r="E7" s="109"/>
      <c r="F7" s="109"/>
      <c r="G7" s="109">
        <f t="shared" si="0"/>
        <v>0</v>
      </c>
      <c r="H7" s="109">
        <f t="shared" si="3"/>
        <v>1374544</v>
      </c>
      <c r="I7" s="109">
        <f t="shared" si="4"/>
        <v>0</v>
      </c>
      <c r="J7" s="109">
        <f t="shared" si="2"/>
        <v>0</v>
      </c>
      <c r="K7" s="109">
        <f t="shared" si="2"/>
        <v>3225456</v>
      </c>
      <c r="L7" s="109">
        <f t="shared" si="2"/>
        <v>0</v>
      </c>
      <c r="M7" s="109">
        <f t="shared" si="2"/>
        <v>3225456</v>
      </c>
    </row>
    <row r="8" spans="2:13" ht="20.100000000000001" customHeight="1" x14ac:dyDescent="0.2">
      <c r="B8" s="110">
        <v>22678</v>
      </c>
      <c r="C8" s="109"/>
      <c r="D8" s="109"/>
      <c r="E8" s="109">
        <v>1049399</v>
      </c>
      <c r="F8" s="109"/>
      <c r="G8" s="109">
        <f t="shared" si="0"/>
        <v>1049399</v>
      </c>
      <c r="H8" s="109">
        <f t="shared" si="3"/>
        <v>2423943</v>
      </c>
      <c r="I8" s="109">
        <f t="shared" si="4"/>
        <v>0</v>
      </c>
      <c r="J8" s="109">
        <f t="shared" si="2"/>
        <v>0</v>
      </c>
      <c r="K8" s="109">
        <f t="shared" si="2"/>
        <v>2176057</v>
      </c>
      <c r="L8" s="109">
        <f t="shared" si="2"/>
        <v>0</v>
      </c>
      <c r="M8" s="109">
        <f t="shared" si="2"/>
        <v>2176057</v>
      </c>
    </row>
    <row r="9" spans="2:13" ht="20.100000000000001" customHeight="1" x14ac:dyDescent="0.2">
      <c r="B9" s="110">
        <v>22706</v>
      </c>
      <c r="C9" s="109"/>
      <c r="D9" s="109"/>
      <c r="E9" s="109"/>
      <c r="F9" s="109"/>
      <c r="G9" s="109">
        <f t="shared" si="0"/>
        <v>0</v>
      </c>
      <c r="H9" s="109">
        <f>H8+G9</f>
        <v>2423943</v>
      </c>
      <c r="I9" s="109">
        <f t="shared" si="4"/>
        <v>0</v>
      </c>
      <c r="J9" s="109">
        <f t="shared" si="2"/>
        <v>0</v>
      </c>
      <c r="K9" s="109">
        <f t="shared" si="2"/>
        <v>2176057</v>
      </c>
      <c r="L9" s="109">
        <f t="shared" si="2"/>
        <v>0</v>
      </c>
      <c r="M9" s="109">
        <f t="shared" si="2"/>
        <v>2176057</v>
      </c>
    </row>
    <row r="10" spans="2:13" ht="20.100000000000001" customHeight="1" x14ac:dyDescent="0.2">
      <c r="B10" s="110">
        <v>22737</v>
      </c>
      <c r="C10" s="109"/>
      <c r="D10" s="109"/>
      <c r="E10" s="109">
        <v>1119631</v>
      </c>
      <c r="F10" s="109"/>
      <c r="G10" s="109">
        <f t="shared" si="0"/>
        <v>1119631</v>
      </c>
      <c r="H10" s="109">
        <f t="shared" si="3"/>
        <v>3543574</v>
      </c>
      <c r="I10" s="109">
        <f t="shared" si="4"/>
        <v>0</v>
      </c>
      <c r="J10" s="109">
        <f t="shared" si="2"/>
        <v>0</v>
      </c>
      <c r="K10" s="109">
        <f>K9-E10</f>
        <v>1056426</v>
      </c>
      <c r="L10" s="109">
        <f t="shared" si="2"/>
        <v>0</v>
      </c>
      <c r="M10" s="109">
        <f t="shared" si="2"/>
        <v>1056426</v>
      </c>
    </row>
    <row r="11" spans="2:13" ht="20.100000000000001" customHeight="1" x14ac:dyDescent="0.2">
      <c r="B11" s="110">
        <v>22767</v>
      </c>
      <c r="C11" s="109"/>
      <c r="D11" s="109"/>
      <c r="E11" s="109"/>
      <c r="F11" s="109"/>
      <c r="G11" s="109">
        <f t="shared" si="0"/>
        <v>0</v>
      </c>
      <c r="H11" s="109">
        <f t="shared" si="3"/>
        <v>3543574</v>
      </c>
      <c r="I11" s="109">
        <f t="shared" si="4"/>
        <v>0</v>
      </c>
      <c r="J11" s="109">
        <f t="shared" si="2"/>
        <v>0</v>
      </c>
      <c r="K11" s="109">
        <f t="shared" si="2"/>
        <v>1056426</v>
      </c>
      <c r="L11" s="109">
        <f t="shared" si="2"/>
        <v>0</v>
      </c>
      <c r="M11" s="109">
        <f t="shared" si="2"/>
        <v>1056426</v>
      </c>
    </row>
    <row r="12" spans="2:13" ht="20.100000000000001" customHeight="1" x14ac:dyDescent="0.2">
      <c r="B12" s="110">
        <v>22798</v>
      </c>
      <c r="C12" s="109"/>
      <c r="D12" s="109"/>
      <c r="E12" s="109">
        <v>67375</v>
      </c>
      <c r="F12" s="109"/>
      <c r="G12" s="109">
        <f t="shared" si="0"/>
        <v>67375</v>
      </c>
      <c r="H12" s="109">
        <f t="shared" si="3"/>
        <v>3610949</v>
      </c>
      <c r="I12" s="109">
        <f t="shared" si="4"/>
        <v>0</v>
      </c>
      <c r="J12" s="109">
        <f t="shared" si="2"/>
        <v>0</v>
      </c>
      <c r="K12" s="109">
        <f t="shared" si="2"/>
        <v>989051</v>
      </c>
      <c r="L12" s="109">
        <f t="shared" si="2"/>
        <v>0</v>
      </c>
      <c r="M12" s="109">
        <f t="shared" si="2"/>
        <v>989051</v>
      </c>
    </row>
    <row r="13" spans="2:13" ht="20.100000000000001" customHeight="1" x14ac:dyDescent="0.2">
      <c r="B13" s="110">
        <v>22828</v>
      </c>
      <c r="C13" s="109"/>
      <c r="D13" s="109"/>
      <c r="E13" s="109"/>
      <c r="F13" s="109"/>
      <c r="G13" s="109">
        <f t="shared" si="0"/>
        <v>0</v>
      </c>
      <c r="H13" s="109">
        <f t="shared" si="3"/>
        <v>3610949</v>
      </c>
      <c r="I13" s="109">
        <f t="shared" si="4"/>
        <v>0</v>
      </c>
      <c r="J13" s="109">
        <f t="shared" si="2"/>
        <v>0</v>
      </c>
      <c r="K13" s="109">
        <f t="shared" si="2"/>
        <v>989051</v>
      </c>
      <c r="L13" s="109">
        <f t="shared" si="2"/>
        <v>0</v>
      </c>
      <c r="M13" s="109">
        <f t="shared" si="2"/>
        <v>989051</v>
      </c>
    </row>
    <row r="14" spans="2:13" ht="20.100000000000001" customHeight="1" x14ac:dyDescent="0.2">
      <c r="B14" s="110">
        <v>22859</v>
      </c>
      <c r="C14" s="109"/>
      <c r="D14" s="109"/>
      <c r="E14" s="109"/>
      <c r="F14" s="109"/>
      <c r="G14" s="109">
        <f t="shared" si="0"/>
        <v>0</v>
      </c>
      <c r="H14" s="109">
        <f t="shared" si="3"/>
        <v>3610949</v>
      </c>
      <c r="I14" s="109">
        <f t="shared" si="4"/>
        <v>0</v>
      </c>
      <c r="J14" s="109">
        <f t="shared" si="2"/>
        <v>0</v>
      </c>
      <c r="K14" s="109">
        <f t="shared" si="2"/>
        <v>989051</v>
      </c>
      <c r="L14" s="109">
        <f t="shared" si="2"/>
        <v>0</v>
      </c>
      <c r="M14" s="109">
        <f t="shared" si="2"/>
        <v>989051</v>
      </c>
    </row>
    <row r="15" spans="2:13" ht="20.100000000000001" customHeight="1" x14ac:dyDescent="0.2">
      <c r="B15" s="110">
        <v>22890</v>
      </c>
      <c r="C15" s="109"/>
      <c r="D15" s="109"/>
      <c r="E15" s="109"/>
      <c r="F15" s="109"/>
      <c r="G15" s="109">
        <f t="shared" si="0"/>
        <v>0</v>
      </c>
      <c r="H15" s="109">
        <f t="shared" si="3"/>
        <v>3610949</v>
      </c>
      <c r="I15" s="109">
        <f t="shared" si="4"/>
        <v>0</v>
      </c>
      <c r="J15" s="109">
        <f t="shared" si="2"/>
        <v>0</v>
      </c>
      <c r="K15" s="109">
        <f t="shared" si="2"/>
        <v>989051</v>
      </c>
      <c r="L15" s="109">
        <f t="shared" si="2"/>
        <v>0</v>
      </c>
      <c r="M15" s="109">
        <f t="shared" si="2"/>
        <v>989051</v>
      </c>
    </row>
    <row r="16" spans="2:13" ht="18.75" customHeight="1" x14ac:dyDescent="0.2">
      <c r="B16" s="111" t="s">
        <v>356</v>
      </c>
      <c r="C16" s="112">
        <f>SUM(C4:C15)</f>
        <v>0</v>
      </c>
      <c r="D16" s="112">
        <f t="shared" ref="D16:G16" si="5">SUM(D4:D15)</f>
        <v>0</v>
      </c>
      <c r="E16" s="112">
        <f t="shared" si="5"/>
        <v>3610949</v>
      </c>
      <c r="F16" s="112">
        <f t="shared" si="5"/>
        <v>0</v>
      </c>
      <c r="G16" s="112">
        <f t="shared" si="5"/>
        <v>3610949</v>
      </c>
      <c r="H16" s="109"/>
      <c r="I16" s="109"/>
      <c r="J16" s="109"/>
      <c r="K16" s="109"/>
      <c r="L16" s="109"/>
      <c r="M16" s="109"/>
    </row>
    <row r="17" spans="2:13" ht="17.25" customHeight="1" x14ac:dyDescent="0.2">
      <c r="B17" s="111" t="s">
        <v>360</v>
      </c>
      <c r="C17" s="112" t="e">
        <f>C16*100/C3</f>
        <v>#DIV/0!</v>
      </c>
      <c r="D17" s="112" t="e">
        <f t="shared" ref="D17:G17" si="6">D16*100/D3</f>
        <v>#DIV/0!</v>
      </c>
      <c r="E17" s="112">
        <f t="shared" si="6"/>
        <v>78.498891304347822</v>
      </c>
      <c r="F17" s="112" t="e">
        <f t="shared" si="6"/>
        <v>#DIV/0!</v>
      </c>
      <c r="G17" s="112">
        <f t="shared" si="6"/>
        <v>78.498891304347822</v>
      </c>
      <c r="H17" s="109"/>
      <c r="I17" s="109"/>
      <c r="J17" s="109"/>
      <c r="K17" s="109"/>
      <c r="L17" s="109"/>
      <c r="M17" s="109"/>
    </row>
    <row r="18" spans="2:13" ht="19.5" customHeight="1" x14ac:dyDescent="0.2">
      <c r="B18" s="111" t="s">
        <v>351</v>
      </c>
      <c r="C18" s="112">
        <f>C3-C16</f>
        <v>0</v>
      </c>
      <c r="D18" s="112">
        <f t="shared" ref="D18:G18" si="7">D3-D16</f>
        <v>0</v>
      </c>
      <c r="E18" s="112">
        <f t="shared" si="7"/>
        <v>989051</v>
      </c>
      <c r="F18" s="112">
        <f t="shared" si="7"/>
        <v>0</v>
      </c>
      <c r="G18" s="112">
        <f t="shared" si="7"/>
        <v>989051</v>
      </c>
      <c r="H18" s="109"/>
      <c r="I18" s="109"/>
      <c r="J18" s="109"/>
      <c r="K18" s="109"/>
      <c r="L18" s="109"/>
      <c r="M18" s="109"/>
    </row>
    <row r="19" spans="2:13" ht="18" customHeight="1" x14ac:dyDescent="0.2">
      <c r="B19" s="111" t="s">
        <v>361</v>
      </c>
      <c r="C19" s="112" t="e">
        <f>C18*100/C3</f>
        <v>#DIV/0!</v>
      </c>
      <c r="D19" s="112" t="e">
        <f t="shared" ref="D19:G19" si="8">D18*100/D3</f>
        <v>#DIV/0!</v>
      </c>
      <c r="E19" s="112">
        <f t="shared" si="8"/>
        <v>21.501108695652174</v>
      </c>
      <c r="F19" s="112" t="e">
        <f t="shared" si="8"/>
        <v>#DIV/0!</v>
      </c>
      <c r="G19" s="112">
        <f t="shared" si="8"/>
        <v>21.501108695652174</v>
      </c>
      <c r="H19" s="109"/>
      <c r="I19" s="109"/>
      <c r="J19" s="109"/>
      <c r="K19" s="109"/>
      <c r="L19" s="109"/>
      <c r="M19" s="109"/>
    </row>
    <row r="20" spans="2:13" ht="20.100000000000001" customHeight="1" x14ac:dyDescent="0.2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2:13" ht="20.100000000000001" customHeight="1" x14ac:dyDescent="0.2">
      <c r="B21" s="111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2:13" ht="20.100000000000001" customHeight="1" x14ac:dyDescent="0.2">
      <c r="B22" s="111"/>
      <c r="C22" s="109"/>
      <c r="D22" s="109"/>
      <c r="E22" s="109"/>
      <c r="F22" s="109"/>
    </row>
    <row r="23" spans="2:13" ht="20.100000000000001" customHeight="1" x14ac:dyDescent="0.2">
      <c r="C23" s="109"/>
      <c r="D23" s="109"/>
      <c r="E23" s="109"/>
      <c r="F23" s="109"/>
    </row>
    <row r="24" spans="2:13" ht="20.100000000000001" customHeight="1" x14ac:dyDescent="0.2">
      <c r="C24" s="109"/>
      <c r="D24" s="109"/>
      <c r="E24" s="109"/>
      <c r="F24" s="109"/>
    </row>
    <row r="25" spans="2:13" ht="20.100000000000001" customHeight="1" x14ac:dyDescent="0.2">
      <c r="C25" s="109"/>
      <c r="D25" s="109"/>
      <c r="E25" s="109"/>
      <c r="F25" s="109"/>
    </row>
    <row r="26" spans="2:13" ht="20.100000000000001" customHeight="1" x14ac:dyDescent="0.2">
      <c r="C26" s="109"/>
      <c r="D26" s="109"/>
      <c r="E26" s="109"/>
      <c r="F26" s="109"/>
    </row>
    <row r="27" spans="2:13" ht="20.100000000000001" customHeight="1" x14ac:dyDescent="0.2">
      <c r="C27" s="109"/>
      <c r="D27" s="109"/>
      <c r="E27" s="109"/>
      <c r="F27" s="109"/>
    </row>
    <row r="28" spans="2:13" ht="20.100000000000001" customHeight="1" x14ac:dyDescent="0.2">
      <c r="C28" s="109"/>
      <c r="D28" s="109"/>
      <c r="E28" s="109"/>
      <c r="F28" s="109"/>
    </row>
    <row r="29" spans="2:13" ht="20.100000000000001" customHeight="1" x14ac:dyDescent="0.2">
      <c r="C29" s="109"/>
      <c r="D29" s="109"/>
      <c r="E29" s="109"/>
      <c r="F29" s="109"/>
    </row>
    <row r="30" spans="2:13" ht="20.100000000000001" customHeight="1" x14ac:dyDescent="0.2">
      <c r="C30" s="109"/>
      <c r="D30" s="109"/>
      <c r="E30" s="109"/>
      <c r="F30" s="109"/>
    </row>
    <row r="31" spans="2:13" ht="20.100000000000001" customHeight="1" x14ac:dyDescent="0.2">
      <c r="C31" s="109"/>
      <c r="D31" s="109"/>
      <c r="E31" s="109"/>
      <c r="F31" s="109"/>
    </row>
    <row r="32" spans="2:13" ht="20.100000000000001" customHeight="1" x14ac:dyDescent="0.2">
      <c r="C32" s="109"/>
      <c r="D32" s="109"/>
      <c r="E32" s="109"/>
      <c r="F32" s="109"/>
    </row>
    <row r="33" spans="3:6" x14ac:dyDescent="0.2">
      <c r="C33" s="109"/>
      <c r="D33" s="109"/>
      <c r="E33" s="109"/>
      <c r="F33" s="109"/>
    </row>
    <row r="34" spans="3:6" x14ac:dyDescent="0.2">
      <c r="C34" s="109"/>
      <c r="D34" s="109"/>
      <c r="E34" s="109"/>
      <c r="F34" s="109"/>
    </row>
    <row r="35" spans="3:6" x14ac:dyDescent="0.2">
      <c r="C35" s="109"/>
      <c r="D35" s="109"/>
      <c r="E35" s="109"/>
      <c r="F35" s="109"/>
    </row>
    <row r="36" spans="3:6" x14ac:dyDescent="0.2">
      <c r="C36" s="109"/>
      <c r="D36" s="109"/>
      <c r="E36" s="109"/>
      <c r="F36" s="109"/>
    </row>
    <row r="37" spans="3:6" x14ac:dyDescent="0.2">
      <c r="C37" s="109"/>
      <c r="D37" s="109"/>
      <c r="E37" s="109"/>
      <c r="F37" s="109"/>
    </row>
    <row r="38" spans="3:6" x14ac:dyDescent="0.2">
      <c r="C38" s="109"/>
      <c r="D38" s="109"/>
      <c r="E38" s="109"/>
      <c r="F38" s="109"/>
    </row>
    <row r="39" spans="3:6" x14ac:dyDescent="0.2">
      <c r="C39" s="109"/>
      <c r="D39" s="109"/>
      <c r="E39" s="109"/>
      <c r="F39" s="109"/>
    </row>
    <row r="40" spans="3:6" x14ac:dyDescent="0.2">
      <c r="C40" s="109"/>
      <c r="D40" s="109"/>
      <c r="E40" s="109"/>
      <c r="F40" s="109"/>
    </row>
    <row r="41" spans="3:6" x14ac:dyDescent="0.2">
      <c r="C41" s="109"/>
      <c r="D41" s="109"/>
      <c r="E41" s="109"/>
      <c r="F41" s="109"/>
    </row>
    <row r="42" spans="3:6" x14ac:dyDescent="0.2">
      <c r="C42" s="109"/>
      <c r="D42" s="109"/>
      <c r="E42" s="109"/>
      <c r="F42" s="109"/>
    </row>
    <row r="43" spans="3:6" x14ac:dyDescent="0.2">
      <c r="C43" s="109"/>
      <c r="D43" s="109"/>
      <c r="E43" s="109"/>
      <c r="F43" s="109"/>
    </row>
    <row r="44" spans="3:6" x14ac:dyDescent="0.2">
      <c r="C44" s="109"/>
      <c r="D44" s="109"/>
      <c r="E44" s="109"/>
      <c r="F44" s="109"/>
    </row>
    <row r="45" spans="3:6" x14ac:dyDescent="0.2">
      <c r="C45" s="109"/>
      <c r="D45" s="109"/>
      <c r="E45" s="109"/>
      <c r="F45" s="109"/>
    </row>
    <row r="46" spans="3:6" x14ac:dyDescent="0.2">
      <c r="C46" s="109"/>
      <c r="D46" s="109"/>
      <c r="E46" s="109"/>
      <c r="F46" s="109"/>
    </row>
    <row r="47" spans="3:6" x14ac:dyDescent="0.2">
      <c r="C47" s="109"/>
      <c r="D47" s="109"/>
      <c r="E47" s="109"/>
      <c r="F47" s="109"/>
    </row>
    <row r="48" spans="3:6" x14ac:dyDescent="0.2">
      <c r="C48" s="109"/>
      <c r="D48" s="109"/>
      <c r="E48" s="109"/>
      <c r="F48" s="109"/>
    </row>
    <row r="49" spans="3:6" x14ac:dyDescent="0.2">
      <c r="C49" s="109"/>
      <c r="D49" s="109"/>
      <c r="E49" s="109"/>
      <c r="F49" s="109"/>
    </row>
    <row r="50" spans="3:6" x14ac:dyDescent="0.2">
      <c r="C50" s="109"/>
      <c r="D50" s="109"/>
      <c r="E50" s="109"/>
      <c r="F50" s="109"/>
    </row>
    <row r="51" spans="3:6" x14ac:dyDescent="0.2">
      <c r="C51" s="109"/>
      <c r="D51" s="109"/>
      <c r="E51" s="109"/>
      <c r="F51" s="109"/>
    </row>
    <row r="52" spans="3:6" x14ac:dyDescent="0.2">
      <c r="C52" s="109"/>
      <c r="D52" s="109"/>
      <c r="E52" s="109"/>
      <c r="F52" s="109"/>
    </row>
    <row r="53" spans="3:6" x14ac:dyDescent="0.2">
      <c r="C53" s="109"/>
      <c r="D53" s="109"/>
      <c r="E53" s="109"/>
      <c r="F53" s="109"/>
    </row>
    <row r="54" spans="3:6" x14ac:dyDescent="0.2">
      <c r="C54" s="109"/>
      <c r="D54" s="109"/>
      <c r="E54" s="109"/>
      <c r="F54" s="109"/>
    </row>
    <row r="55" spans="3:6" x14ac:dyDescent="0.2">
      <c r="C55" s="109"/>
      <c r="D55" s="109"/>
      <c r="E55" s="109"/>
      <c r="F55" s="109"/>
    </row>
    <row r="56" spans="3:6" x14ac:dyDescent="0.2">
      <c r="C56" s="109"/>
      <c r="D56" s="109"/>
      <c r="E56" s="109"/>
      <c r="F56" s="109"/>
    </row>
    <row r="57" spans="3:6" x14ac:dyDescent="0.2">
      <c r="C57" s="109"/>
      <c r="D57" s="109"/>
      <c r="E57" s="109"/>
      <c r="F57" s="109"/>
    </row>
    <row r="58" spans="3:6" x14ac:dyDescent="0.2">
      <c r="C58" s="109"/>
      <c r="D58" s="109"/>
      <c r="E58" s="109"/>
      <c r="F58" s="109"/>
    </row>
    <row r="59" spans="3:6" x14ac:dyDescent="0.2">
      <c r="C59" s="109"/>
      <c r="D59" s="109"/>
      <c r="E59" s="109"/>
      <c r="F59" s="109"/>
    </row>
    <row r="60" spans="3:6" x14ac:dyDescent="0.2">
      <c r="C60" s="109"/>
      <c r="D60" s="109"/>
      <c r="E60" s="109"/>
      <c r="F60" s="109"/>
    </row>
    <row r="61" spans="3:6" x14ac:dyDescent="0.2">
      <c r="C61" s="109"/>
      <c r="D61" s="109"/>
      <c r="E61" s="109"/>
      <c r="F61" s="109"/>
    </row>
    <row r="62" spans="3:6" x14ac:dyDescent="0.2">
      <c r="C62" s="109"/>
      <c r="D62" s="109"/>
      <c r="E62" s="109"/>
      <c r="F62" s="109"/>
    </row>
    <row r="63" spans="3:6" x14ac:dyDescent="0.2">
      <c r="C63" s="109"/>
      <c r="D63" s="109"/>
      <c r="E63" s="109"/>
      <c r="F63" s="109"/>
    </row>
    <row r="64" spans="3:6" x14ac:dyDescent="0.2">
      <c r="C64" s="109"/>
      <c r="D64" s="109"/>
      <c r="E64" s="109"/>
      <c r="F64" s="109"/>
    </row>
    <row r="65" spans="3:6" x14ac:dyDescent="0.2">
      <c r="C65" s="109"/>
      <c r="D65" s="109"/>
      <c r="E65" s="109"/>
      <c r="F65" s="109"/>
    </row>
    <row r="66" spans="3:6" x14ac:dyDescent="0.2">
      <c r="C66" s="109"/>
      <c r="D66" s="109"/>
      <c r="E66" s="109"/>
      <c r="F66" s="109"/>
    </row>
    <row r="67" spans="3:6" x14ac:dyDescent="0.2">
      <c r="C67" s="109"/>
      <c r="D67" s="109"/>
      <c r="E67" s="109"/>
      <c r="F67" s="109"/>
    </row>
    <row r="68" spans="3:6" x14ac:dyDescent="0.2">
      <c r="C68" s="109"/>
      <c r="D68" s="109"/>
      <c r="E68" s="109"/>
      <c r="F68" s="109"/>
    </row>
    <row r="69" spans="3:6" x14ac:dyDescent="0.2">
      <c r="C69" s="109"/>
      <c r="D69" s="109"/>
      <c r="E69" s="109"/>
      <c r="F69" s="109"/>
    </row>
    <row r="70" spans="3:6" x14ac:dyDescent="0.2">
      <c r="C70" s="109"/>
      <c r="D70" s="109"/>
      <c r="E70" s="109"/>
      <c r="F70" s="109"/>
    </row>
    <row r="71" spans="3:6" x14ac:dyDescent="0.2">
      <c r="C71" s="109"/>
      <c r="D71" s="109"/>
      <c r="E71" s="109"/>
      <c r="F71" s="109"/>
    </row>
    <row r="72" spans="3:6" x14ac:dyDescent="0.2">
      <c r="C72" s="109"/>
      <c r="D72" s="109"/>
      <c r="E72" s="109"/>
      <c r="F72" s="109"/>
    </row>
    <row r="73" spans="3:6" x14ac:dyDescent="0.2">
      <c r="C73" s="109"/>
      <c r="D73" s="109"/>
      <c r="E73" s="109"/>
      <c r="F73" s="109"/>
    </row>
    <row r="74" spans="3:6" x14ac:dyDescent="0.2">
      <c r="C74" s="109"/>
      <c r="D74" s="109"/>
      <c r="E74" s="109"/>
      <c r="F74" s="109"/>
    </row>
    <row r="75" spans="3:6" x14ac:dyDescent="0.2">
      <c r="C75" s="109"/>
      <c r="D75" s="109"/>
      <c r="E75" s="109"/>
      <c r="F75" s="109"/>
    </row>
    <row r="76" spans="3:6" x14ac:dyDescent="0.2">
      <c r="C76" s="109"/>
      <c r="D76" s="109"/>
      <c r="E76" s="109"/>
      <c r="F76" s="109"/>
    </row>
    <row r="77" spans="3:6" x14ac:dyDescent="0.2">
      <c r="C77" s="109"/>
      <c r="D77" s="109"/>
      <c r="E77" s="109"/>
      <c r="F77" s="109"/>
    </row>
    <row r="78" spans="3:6" x14ac:dyDescent="0.2">
      <c r="C78" s="109"/>
      <c r="D78" s="109"/>
      <c r="E78" s="109"/>
      <c r="F78" s="109"/>
    </row>
    <row r="79" spans="3:6" x14ac:dyDescent="0.2">
      <c r="C79" s="109"/>
      <c r="D79" s="109"/>
      <c r="E79" s="109"/>
      <c r="F79" s="109"/>
    </row>
    <row r="80" spans="3:6" x14ac:dyDescent="0.2">
      <c r="C80" s="109"/>
      <c r="D80" s="109"/>
      <c r="E80" s="109"/>
      <c r="F80" s="109"/>
    </row>
    <row r="81" spans="3:6" x14ac:dyDescent="0.2">
      <c r="C81" s="109"/>
      <c r="D81" s="109"/>
      <c r="E81" s="109"/>
      <c r="F81" s="109"/>
    </row>
    <row r="82" spans="3:6" x14ac:dyDescent="0.2">
      <c r="C82" s="109"/>
      <c r="D82" s="109"/>
      <c r="E82" s="109"/>
      <c r="F82" s="109"/>
    </row>
    <row r="83" spans="3:6" x14ac:dyDescent="0.2">
      <c r="C83" s="109"/>
      <c r="D83" s="109"/>
      <c r="E83" s="109"/>
      <c r="F83" s="109"/>
    </row>
    <row r="84" spans="3:6" x14ac:dyDescent="0.2">
      <c r="C84" s="109"/>
      <c r="D84" s="109"/>
      <c r="E84" s="109"/>
      <c r="F84" s="109"/>
    </row>
    <row r="85" spans="3:6" x14ac:dyDescent="0.2">
      <c r="C85" s="109"/>
      <c r="D85" s="109"/>
      <c r="E85" s="109"/>
      <c r="F85" s="109"/>
    </row>
    <row r="86" spans="3:6" x14ac:dyDescent="0.2">
      <c r="C86" s="109"/>
      <c r="D86" s="109"/>
      <c r="E86" s="109"/>
      <c r="F86" s="109"/>
    </row>
    <row r="87" spans="3:6" x14ac:dyDescent="0.2">
      <c r="C87" s="109"/>
      <c r="D87" s="109"/>
      <c r="E87" s="109"/>
      <c r="F87" s="109"/>
    </row>
    <row r="88" spans="3:6" x14ac:dyDescent="0.2">
      <c r="C88" s="109"/>
      <c r="D88" s="109"/>
      <c r="E88" s="109"/>
      <c r="F88" s="109"/>
    </row>
    <row r="89" spans="3:6" x14ac:dyDescent="0.2">
      <c r="C89" s="109"/>
      <c r="D89" s="109"/>
      <c r="E89" s="109"/>
      <c r="F89" s="109"/>
    </row>
    <row r="90" spans="3:6" x14ac:dyDescent="0.2">
      <c r="C90" s="109"/>
      <c r="D90" s="109"/>
      <c r="E90" s="109"/>
      <c r="F90" s="109"/>
    </row>
    <row r="91" spans="3:6" x14ac:dyDescent="0.2">
      <c r="C91" s="109"/>
      <c r="D91" s="109"/>
      <c r="E91" s="109"/>
      <c r="F91" s="109"/>
    </row>
    <row r="92" spans="3:6" x14ac:dyDescent="0.2">
      <c r="C92" s="109"/>
      <c r="D92" s="109"/>
      <c r="E92" s="109"/>
      <c r="F92" s="109"/>
    </row>
    <row r="93" spans="3:6" x14ac:dyDescent="0.2">
      <c r="C93" s="109"/>
      <c r="D93" s="109"/>
      <c r="E93" s="109"/>
      <c r="F93" s="109"/>
    </row>
    <row r="94" spans="3:6" x14ac:dyDescent="0.2">
      <c r="C94" s="109"/>
      <c r="D94" s="109"/>
      <c r="E94" s="109"/>
      <c r="F94" s="109"/>
    </row>
    <row r="95" spans="3:6" x14ac:dyDescent="0.2">
      <c r="C95" s="109"/>
      <c r="D95" s="109"/>
      <c r="E95" s="109"/>
      <c r="F95" s="109"/>
    </row>
    <row r="96" spans="3:6" x14ac:dyDescent="0.2">
      <c r="C96" s="109"/>
      <c r="D96" s="109"/>
      <c r="E96" s="109"/>
      <c r="F96" s="109"/>
    </row>
    <row r="97" spans="3:6" x14ac:dyDescent="0.2">
      <c r="C97" s="109"/>
      <c r="D97" s="109"/>
      <c r="E97" s="109"/>
      <c r="F97" s="109"/>
    </row>
    <row r="98" spans="3:6" x14ac:dyDescent="0.2">
      <c r="C98" s="109"/>
      <c r="D98" s="109"/>
      <c r="E98" s="109"/>
      <c r="F98" s="109"/>
    </row>
    <row r="99" spans="3:6" x14ac:dyDescent="0.2">
      <c r="C99" s="109"/>
      <c r="D99" s="109"/>
      <c r="E99" s="109"/>
      <c r="F99" s="109"/>
    </row>
    <row r="100" spans="3:6" x14ac:dyDescent="0.2">
      <c r="C100" s="109"/>
      <c r="D100" s="109"/>
      <c r="E100" s="109"/>
      <c r="F100" s="109"/>
    </row>
    <row r="101" spans="3:6" x14ac:dyDescent="0.2">
      <c r="C101" s="109"/>
      <c r="D101" s="109"/>
      <c r="E101" s="109"/>
      <c r="F101" s="109"/>
    </row>
    <row r="102" spans="3:6" x14ac:dyDescent="0.2">
      <c r="C102" s="109"/>
      <c r="D102" s="109"/>
      <c r="E102" s="109"/>
      <c r="F102" s="109"/>
    </row>
    <row r="103" spans="3:6" x14ac:dyDescent="0.2">
      <c r="C103" s="109"/>
      <c r="D103" s="109"/>
      <c r="E103" s="109"/>
      <c r="F103" s="109"/>
    </row>
    <row r="104" spans="3:6" x14ac:dyDescent="0.2">
      <c r="C104" s="109"/>
      <c r="D104" s="109"/>
      <c r="E104" s="109"/>
      <c r="F104" s="109"/>
    </row>
    <row r="105" spans="3:6" x14ac:dyDescent="0.2">
      <c r="C105" s="109"/>
      <c r="D105" s="109"/>
      <c r="E105" s="109"/>
      <c r="F105" s="109"/>
    </row>
    <row r="106" spans="3:6" x14ac:dyDescent="0.2">
      <c r="C106" s="109"/>
      <c r="D106" s="109"/>
      <c r="E106" s="109"/>
      <c r="F106" s="109"/>
    </row>
    <row r="107" spans="3:6" x14ac:dyDescent="0.2">
      <c r="C107" s="109"/>
      <c r="D107" s="109"/>
      <c r="E107" s="109"/>
      <c r="F107" s="109"/>
    </row>
    <row r="108" spans="3:6" x14ac:dyDescent="0.2">
      <c r="C108" s="109"/>
      <c r="D108" s="109"/>
      <c r="E108" s="109"/>
      <c r="F108" s="109"/>
    </row>
    <row r="109" spans="3:6" x14ac:dyDescent="0.2">
      <c r="C109" s="109"/>
      <c r="D109" s="109"/>
      <c r="E109" s="109"/>
      <c r="F109" s="109"/>
    </row>
    <row r="110" spans="3:6" x14ac:dyDescent="0.2">
      <c r="C110" s="109"/>
      <c r="D110" s="109"/>
      <c r="E110" s="109"/>
      <c r="F110" s="109"/>
    </row>
    <row r="111" spans="3:6" x14ac:dyDescent="0.2">
      <c r="C111" s="109"/>
      <c r="D111" s="109"/>
      <c r="E111" s="109"/>
      <c r="F111" s="109"/>
    </row>
    <row r="112" spans="3:6" x14ac:dyDescent="0.2">
      <c r="C112" s="109"/>
      <c r="D112" s="109"/>
      <c r="E112" s="109"/>
      <c r="F112" s="109"/>
    </row>
    <row r="113" spans="3:6" x14ac:dyDescent="0.2">
      <c r="C113" s="109"/>
      <c r="D113" s="109"/>
      <c r="E113" s="109"/>
      <c r="F113" s="109"/>
    </row>
    <row r="114" spans="3:6" x14ac:dyDescent="0.2">
      <c r="C114" s="109"/>
      <c r="D114" s="109"/>
      <c r="E114" s="109"/>
      <c r="F114" s="109"/>
    </row>
    <row r="115" spans="3:6" x14ac:dyDescent="0.2">
      <c r="C115" s="109"/>
      <c r="D115" s="109"/>
      <c r="E115" s="109"/>
      <c r="F115" s="109"/>
    </row>
    <row r="116" spans="3:6" x14ac:dyDescent="0.2">
      <c r="C116" s="109"/>
      <c r="D116" s="109"/>
      <c r="E116" s="109"/>
      <c r="F116" s="10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topLeftCell="B1" zoomScale="110" zoomScaleNormal="110" workbookViewId="0">
      <selection activeCell="D2" sqref="D2"/>
    </sheetView>
  </sheetViews>
  <sheetFormatPr defaultColWidth="9.140625" defaultRowHeight="17.25" customHeight="1" x14ac:dyDescent="0.45"/>
  <cols>
    <col min="1" max="1" width="12" style="164" hidden="1" customWidth="1"/>
    <col min="2" max="2" width="5.140625" style="204" customWidth="1"/>
    <col min="3" max="3" width="10.42578125" style="204" hidden="1" customWidth="1"/>
    <col min="4" max="4" width="26.42578125" style="164" customWidth="1"/>
    <col min="5" max="5" width="5.7109375" style="204" customWidth="1"/>
    <col min="6" max="6" width="5.5703125" style="204" customWidth="1"/>
    <col min="7" max="7" width="6.42578125" style="204" customWidth="1"/>
    <col min="8" max="9" width="7.42578125" style="204" customWidth="1"/>
    <col min="10" max="11" width="7.7109375" style="204" customWidth="1"/>
    <col min="12" max="12" width="6.7109375" style="164" customWidth="1"/>
    <col min="13" max="13" width="8.28515625" style="204" customWidth="1"/>
    <col min="14" max="14" width="7.5703125" style="205" customWidth="1"/>
    <col min="15" max="15" width="9.28515625" style="206" customWidth="1"/>
    <col min="16" max="16" width="6.5703125" style="204" customWidth="1"/>
    <col min="17" max="17" width="8.42578125" style="205" customWidth="1"/>
    <col min="18" max="18" width="7.140625" style="207" customWidth="1"/>
    <col min="19" max="19" width="8.7109375" style="208" customWidth="1"/>
    <col min="20" max="20" width="7.28515625" style="207" customWidth="1"/>
    <col min="21" max="21" width="8.28515625" style="208" customWidth="1"/>
    <col min="22" max="22" width="6.85546875" style="207" customWidth="1"/>
    <col min="23" max="23" width="8.42578125" style="208" customWidth="1"/>
    <col min="24" max="24" width="23.28515625" style="164" customWidth="1"/>
    <col min="25" max="16384" width="9.140625" style="164"/>
  </cols>
  <sheetData>
    <row r="1" spans="1:23" ht="17.25" customHeight="1" x14ac:dyDescent="0.5">
      <c r="H1" s="242" t="s">
        <v>375</v>
      </c>
    </row>
    <row r="2" spans="1:23" ht="17.25" customHeight="1" x14ac:dyDescent="0.45">
      <c r="A2" s="165" t="s">
        <v>122</v>
      </c>
      <c r="B2" s="165" t="s">
        <v>15</v>
      </c>
      <c r="C2" s="165" t="s">
        <v>120</v>
      </c>
      <c r="D2" s="165"/>
      <c r="E2" s="165" t="s">
        <v>124</v>
      </c>
      <c r="F2" s="165" t="s">
        <v>16</v>
      </c>
      <c r="G2" s="165" t="s">
        <v>31</v>
      </c>
      <c r="H2" s="166" t="s">
        <v>18</v>
      </c>
      <c r="I2" s="167"/>
      <c r="J2" s="168"/>
      <c r="K2" s="165" t="s">
        <v>19</v>
      </c>
      <c r="L2" s="165" t="s">
        <v>20</v>
      </c>
      <c r="M2" s="169" t="s">
        <v>21</v>
      </c>
      <c r="N2" s="169" t="s">
        <v>17</v>
      </c>
      <c r="O2" s="169" t="s">
        <v>33</v>
      </c>
      <c r="P2" s="170" t="s">
        <v>22</v>
      </c>
      <c r="Q2" s="171"/>
      <c r="R2" s="170" t="s">
        <v>23</v>
      </c>
      <c r="S2" s="171"/>
      <c r="T2" s="170" t="s">
        <v>24</v>
      </c>
      <c r="U2" s="171"/>
      <c r="V2" s="170" t="s">
        <v>25</v>
      </c>
      <c r="W2" s="171"/>
    </row>
    <row r="3" spans="1:23" ht="17.25" customHeight="1" x14ac:dyDescent="0.45">
      <c r="A3" s="172"/>
      <c r="B3" s="172" t="s">
        <v>26</v>
      </c>
      <c r="C3" s="172" t="s">
        <v>121</v>
      </c>
      <c r="D3" s="172" t="s">
        <v>123</v>
      </c>
      <c r="E3" s="172" t="s">
        <v>125</v>
      </c>
      <c r="F3" s="172" t="s">
        <v>27</v>
      </c>
      <c r="G3" s="172" t="s">
        <v>27</v>
      </c>
      <c r="H3" s="173" t="s">
        <v>29</v>
      </c>
      <c r="I3" s="174"/>
      <c r="J3" s="175"/>
      <c r="K3" s="172" t="s">
        <v>143</v>
      </c>
      <c r="L3" s="172" t="s">
        <v>30</v>
      </c>
      <c r="M3" s="176" t="s">
        <v>126</v>
      </c>
      <c r="N3" s="176" t="s">
        <v>28</v>
      </c>
      <c r="O3" s="176" t="s">
        <v>127</v>
      </c>
      <c r="P3" s="177" t="s">
        <v>316</v>
      </c>
      <c r="Q3" s="177"/>
      <c r="R3" s="177" t="s">
        <v>317</v>
      </c>
      <c r="S3" s="177"/>
      <c r="T3" s="177" t="s">
        <v>318</v>
      </c>
      <c r="U3" s="177"/>
      <c r="V3" s="177" t="s">
        <v>319</v>
      </c>
      <c r="W3" s="177"/>
    </row>
    <row r="4" spans="1:23" ht="17.25" customHeight="1" x14ac:dyDescent="0.45">
      <c r="A4" s="178"/>
      <c r="B4" s="178"/>
      <c r="C4" s="178"/>
      <c r="D4" s="178"/>
      <c r="E4" s="178"/>
      <c r="F4" s="178"/>
      <c r="G4" s="178"/>
      <c r="H4" s="179">
        <v>2561</v>
      </c>
      <c r="I4" s="178">
        <v>2562</v>
      </c>
      <c r="J4" s="178">
        <v>2563</v>
      </c>
      <c r="K4" s="178">
        <f>J4+1</f>
        <v>2564</v>
      </c>
      <c r="L4" s="178" t="s">
        <v>32</v>
      </c>
      <c r="M4" s="178">
        <f>J4+1</f>
        <v>2564</v>
      </c>
      <c r="N4" s="180" t="s">
        <v>31</v>
      </c>
      <c r="O4" s="180"/>
      <c r="P4" s="179" t="s">
        <v>12</v>
      </c>
      <c r="Q4" s="181" t="s">
        <v>128</v>
      </c>
      <c r="R4" s="179" t="s">
        <v>12</v>
      </c>
      <c r="S4" s="181" t="s">
        <v>128</v>
      </c>
      <c r="T4" s="179" t="s">
        <v>12</v>
      </c>
      <c r="U4" s="181" t="s">
        <v>128</v>
      </c>
      <c r="V4" s="179" t="s">
        <v>12</v>
      </c>
      <c r="W4" s="181" t="s">
        <v>128</v>
      </c>
    </row>
    <row r="5" spans="1:23" ht="17.25" customHeight="1" x14ac:dyDescent="0.45">
      <c r="A5" s="185"/>
      <c r="B5" s="185"/>
      <c r="C5" s="239"/>
      <c r="D5" s="182" t="s">
        <v>292</v>
      </c>
      <c r="E5" s="239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1:23" ht="17.25" customHeight="1" x14ac:dyDescent="0.45">
      <c r="A6" s="179"/>
      <c r="B6" s="185">
        <f t="shared" ref="B6:B76" si="0">IF(B5&gt;0,B5+1,B4+1)</f>
        <v>1</v>
      </c>
      <c r="C6" s="189" t="s">
        <v>160</v>
      </c>
      <c r="D6" s="184" t="s">
        <v>62</v>
      </c>
      <c r="E6" s="185" t="s">
        <v>35</v>
      </c>
      <c r="F6" s="185">
        <v>100</v>
      </c>
      <c r="G6" s="185" t="s">
        <v>48</v>
      </c>
      <c r="H6" s="186">
        <v>25</v>
      </c>
      <c r="I6" s="187">
        <v>64</v>
      </c>
      <c r="J6" s="187">
        <v>60</v>
      </c>
      <c r="K6" s="187">
        <v>60</v>
      </c>
      <c r="L6" s="186">
        <v>10</v>
      </c>
      <c r="M6" s="186">
        <v>45</v>
      </c>
      <c r="N6" s="187">
        <v>400</v>
      </c>
      <c r="O6" s="187">
        <f t="shared" ref="O6:O52" si="1">M6*N6</f>
        <v>18000</v>
      </c>
      <c r="P6" s="186">
        <v>10</v>
      </c>
      <c r="Q6" s="187">
        <f t="shared" ref="Q6:Q52" si="2">N6*P6</f>
        <v>4000</v>
      </c>
      <c r="R6" s="186">
        <v>10</v>
      </c>
      <c r="S6" s="187">
        <f t="shared" ref="S6:S52" si="3">$N6*R6</f>
        <v>4000</v>
      </c>
      <c r="T6" s="186">
        <v>10</v>
      </c>
      <c r="U6" s="187">
        <f t="shared" ref="S6:U21" si="4">$N6*T6</f>
        <v>4000</v>
      </c>
      <c r="V6" s="186">
        <v>5</v>
      </c>
      <c r="W6" s="187">
        <f>V6*N6</f>
        <v>2000</v>
      </c>
    </row>
    <row r="7" spans="1:23" ht="17.25" customHeight="1" x14ac:dyDescent="0.45">
      <c r="A7" s="179"/>
      <c r="B7" s="185">
        <f t="shared" si="0"/>
        <v>2</v>
      </c>
      <c r="C7" s="189" t="s">
        <v>161</v>
      </c>
      <c r="D7" s="184" t="s">
        <v>63</v>
      </c>
      <c r="E7" s="185" t="s">
        <v>35</v>
      </c>
      <c r="F7" s="185">
        <v>100</v>
      </c>
      <c r="G7" s="185" t="s">
        <v>48</v>
      </c>
      <c r="H7" s="186">
        <v>170</v>
      </c>
      <c r="I7" s="187">
        <v>197</v>
      </c>
      <c r="J7" s="187">
        <v>200</v>
      </c>
      <c r="K7" s="187">
        <v>200</v>
      </c>
      <c r="L7" s="186">
        <v>19</v>
      </c>
      <c r="M7" s="186">
        <v>180</v>
      </c>
      <c r="N7" s="187">
        <v>280</v>
      </c>
      <c r="O7" s="187">
        <f t="shared" si="1"/>
        <v>50400</v>
      </c>
      <c r="P7" s="186">
        <v>100</v>
      </c>
      <c r="Q7" s="187">
        <f t="shared" si="2"/>
        <v>28000</v>
      </c>
      <c r="R7" s="186">
        <v>40</v>
      </c>
      <c r="S7" s="187">
        <f t="shared" si="3"/>
        <v>11200</v>
      </c>
      <c r="T7" s="186">
        <v>40</v>
      </c>
      <c r="U7" s="187">
        <f t="shared" si="4"/>
        <v>11200</v>
      </c>
      <c r="V7" s="186">
        <v>0</v>
      </c>
      <c r="W7" s="187">
        <f t="shared" ref="W7:W80" si="5">V7*N7</f>
        <v>0</v>
      </c>
    </row>
    <row r="8" spans="1:23" ht="17.25" customHeight="1" x14ac:dyDescent="0.45">
      <c r="A8" s="179"/>
      <c r="B8" s="185">
        <f t="shared" si="0"/>
        <v>3</v>
      </c>
      <c r="C8" s="189" t="s">
        <v>162</v>
      </c>
      <c r="D8" s="184" t="s">
        <v>64</v>
      </c>
      <c r="E8" s="185" t="s">
        <v>35</v>
      </c>
      <c r="F8" s="185">
        <v>100</v>
      </c>
      <c r="G8" s="185" t="s">
        <v>48</v>
      </c>
      <c r="H8" s="186">
        <v>6</v>
      </c>
      <c r="I8" s="187">
        <v>0</v>
      </c>
      <c r="J8" s="187">
        <v>0</v>
      </c>
      <c r="K8" s="187">
        <v>5</v>
      </c>
      <c r="L8" s="186">
        <v>0</v>
      </c>
      <c r="M8" s="186">
        <f t="shared" ref="M8:M75" si="6">K8-L8</f>
        <v>5</v>
      </c>
      <c r="N8" s="187">
        <v>481</v>
      </c>
      <c r="O8" s="187">
        <f t="shared" si="1"/>
        <v>2405</v>
      </c>
      <c r="P8" s="186">
        <v>5</v>
      </c>
      <c r="Q8" s="187">
        <f>P8*N8</f>
        <v>2405</v>
      </c>
      <c r="R8" s="186">
        <v>0</v>
      </c>
      <c r="S8" s="187">
        <f t="shared" si="3"/>
        <v>0</v>
      </c>
      <c r="T8" s="186">
        <v>0</v>
      </c>
      <c r="U8" s="187">
        <f t="shared" si="4"/>
        <v>0</v>
      </c>
      <c r="V8" s="186">
        <v>0</v>
      </c>
      <c r="W8" s="187">
        <f t="shared" si="5"/>
        <v>0</v>
      </c>
    </row>
    <row r="9" spans="1:23" ht="17.25" customHeight="1" x14ac:dyDescent="0.45">
      <c r="A9" s="179"/>
      <c r="B9" s="185">
        <f t="shared" si="0"/>
        <v>4</v>
      </c>
      <c r="C9" s="189"/>
      <c r="D9" s="184" t="s">
        <v>366</v>
      </c>
      <c r="E9" s="185" t="s">
        <v>35</v>
      </c>
      <c r="F9" s="185">
        <v>100</v>
      </c>
      <c r="G9" s="185" t="s">
        <v>48</v>
      </c>
      <c r="H9" s="186">
        <v>20</v>
      </c>
      <c r="I9" s="187">
        <v>20</v>
      </c>
      <c r="J9" s="187">
        <v>30</v>
      </c>
      <c r="K9" s="187">
        <v>30</v>
      </c>
      <c r="L9" s="186">
        <v>0</v>
      </c>
      <c r="M9" s="186">
        <v>30</v>
      </c>
      <c r="N9" s="187">
        <v>400</v>
      </c>
      <c r="O9" s="187">
        <f t="shared" si="1"/>
        <v>12000</v>
      </c>
      <c r="P9" s="186">
        <v>10</v>
      </c>
      <c r="Q9" s="187">
        <f>P9*N9</f>
        <v>4000</v>
      </c>
      <c r="R9" s="186">
        <v>10</v>
      </c>
      <c r="S9" s="187">
        <f t="shared" si="3"/>
        <v>4000</v>
      </c>
      <c r="T9" s="186">
        <v>10</v>
      </c>
      <c r="U9" s="187">
        <f t="shared" si="4"/>
        <v>4000</v>
      </c>
      <c r="V9" s="186">
        <v>0</v>
      </c>
      <c r="W9" s="187">
        <f>V9*N9</f>
        <v>0</v>
      </c>
    </row>
    <row r="10" spans="1:23" ht="17.25" customHeight="1" x14ac:dyDescent="0.45">
      <c r="A10" s="179"/>
      <c r="B10" s="185">
        <f t="shared" si="0"/>
        <v>5</v>
      </c>
      <c r="C10" s="189" t="s">
        <v>163</v>
      </c>
      <c r="D10" s="184" t="s">
        <v>65</v>
      </c>
      <c r="E10" s="185" t="s">
        <v>35</v>
      </c>
      <c r="F10" s="185">
        <v>100</v>
      </c>
      <c r="G10" s="185" t="s">
        <v>48</v>
      </c>
      <c r="H10" s="186">
        <v>160</v>
      </c>
      <c r="I10" s="187">
        <v>230</v>
      </c>
      <c r="J10" s="187">
        <v>200</v>
      </c>
      <c r="K10" s="187">
        <v>190</v>
      </c>
      <c r="L10" s="186">
        <v>36</v>
      </c>
      <c r="M10" s="186">
        <v>150</v>
      </c>
      <c r="N10" s="187">
        <v>250</v>
      </c>
      <c r="O10" s="187">
        <f t="shared" si="1"/>
        <v>37500</v>
      </c>
      <c r="P10" s="186">
        <v>100</v>
      </c>
      <c r="Q10" s="187">
        <f t="shared" si="2"/>
        <v>25000</v>
      </c>
      <c r="R10" s="186">
        <v>0</v>
      </c>
      <c r="S10" s="187">
        <f t="shared" si="4"/>
        <v>0</v>
      </c>
      <c r="T10" s="186">
        <v>50</v>
      </c>
      <c r="U10" s="187">
        <f t="shared" si="4"/>
        <v>12500</v>
      </c>
      <c r="V10" s="186">
        <v>0</v>
      </c>
      <c r="W10" s="187">
        <f t="shared" si="5"/>
        <v>0</v>
      </c>
    </row>
    <row r="11" spans="1:23" ht="17.25" customHeight="1" x14ac:dyDescent="0.45">
      <c r="A11" s="179"/>
      <c r="B11" s="185">
        <f t="shared" si="0"/>
        <v>6</v>
      </c>
      <c r="C11" s="189" t="s">
        <v>164</v>
      </c>
      <c r="D11" s="184" t="s">
        <v>334</v>
      </c>
      <c r="E11" s="185" t="s">
        <v>35</v>
      </c>
      <c r="F11" s="185">
        <v>100</v>
      </c>
      <c r="G11" s="185" t="s">
        <v>48</v>
      </c>
      <c r="H11" s="186">
        <v>110</v>
      </c>
      <c r="I11" s="187">
        <v>100</v>
      </c>
      <c r="J11" s="187">
        <v>100</v>
      </c>
      <c r="K11" s="187">
        <v>100</v>
      </c>
      <c r="L11" s="186">
        <v>20</v>
      </c>
      <c r="M11" s="186">
        <v>100</v>
      </c>
      <c r="N11" s="187">
        <v>300</v>
      </c>
      <c r="O11" s="187">
        <f t="shared" si="1"/>
        <v>30000</v>
      </c>
      <c r="P11" s="186">
        <v>50</v>
      </c>
      <c r="Q11" s="187">
        <f t="shared" si="2"/>
        <v>15000</v>
      </c>
      <c r="R11" s="186">
        <v>0</v>
      </c>
      <c r="S11" s="187">
        <f t="shared" si="3"/>
        <v>0</v>
      </c>
      <c r="T11" s="186">
        <v>50</v>
      </c>
      <c r="U11" s="187">
        <f t="shared" si="4"/>
        <v>15000</v>
      </c>
      <c r="V11" s="186">
        <v>0</v>
      </c>
      <c r="W11" s="187">
        <f t="shared" si="5"/>
        <v>0</v>
      </c>
    </row>
    <row r="12" spans="1:23" ht="17.25" customHeight="1" x14ac:dyDescent="0.45">
      <c r="A12" s="179"/>
      <c r="B12" s="185">
        <f t="shared" si="0"/>
        <v>7</v>
      </c>
      <c r="C12" s="189" t="s">
        <v>165</v>
      </c>
      <c r="D12" s="184" t="s">
        <v>66</v>
      </c>
      <c r="E12" s="185" t="s">
        <v>35</v>
      </c>
      <c r="F12" s="185">
        <v>100</v>
      </c>
      <c r="G12" s="185" t="s">
        <v>48</v>
      </c>
      <c r="H12" s="186">
        <v>80</v>
      </c>
      <c r="I12" s="187">
        <v>80</v>
      </c>
      <c r="J12" s="187">
        <v>80</v>
      </c>
      <c r="K12" s="187">
        <v>80</v>
      </c>
      <c r="L12" s="186">
        <v>15</v>
      </c>
      <c r="M12" s="186">
        <v>60</v>
      </c>
      <c r="N12" s="187">
        <v>280</v>
      </c>
      <c r="O12" s="187">
        <f t="shared" si="1"/>
        <v>16800</v>
      </c>
      <c r="P12" s="186">
        <v>0</v>
      </c>
      <c r="Q12" s="187">
        <f t="shared" si="2"/>
        <v>0</v>
      </c>
      <c r="R12" s="186">
        <v>20</v>
      </c>
      <c r="S12" s="187">
        <f t="shared" si="3"/>
        <v>5600</v>
      </c>
      <c r="T12" s="186">
        <v>20</v>
      </c>
      <c r="U12" s="187">
        <f t="shared" si="4"/>
        <v>5600</v>
      </c>
      <c r="V12" s="186">
        <v>20</v>
      </c>
      <c r="W12" s="187">
        <f t="shared" si="5"/>
        <v>5600</v>
      </c>
    </row>
    <row r="13" spans="1:23" ht="17.25" customHeight="1" x14ac:dyDescent="0.45">
      <c r="A13" s="179"/>
      <c r="B13" s="185">
        <f t="shared" si="0"/>
        <v>8</v>
      </c>
      <c r="C13" s="189" t="s">
        <v>166</v>
      </c>
      <c r="D13" s="184" t="s">
        <v>67</v>
      </c>
      <c r="E13" s="185" t="s">
        <v>35</v>
      </c>
      <c r="F13" s="185">
        <v>2000</v>
      </c>
      <c r="G13" s="185" t="s">
        <v>48</v>
      </c>
      <c r="H13" s="186">
        <v>4</v>
      </c>
      <c r="I13" s="187">
        <v>4</v>
      </c>
      <c r="J13" s="187">
        <v>4</v>
      </c>
      <c r="K13" s="187">
        <v>4</v>
      </c>
      <c r="L13" s="186">
        <v>0</v>
      </c>
      <c r="M13" s="186">
        <f t="shared" si="6"/>
        <v>4</v>
      </c>
      <c r="N13" s="187">
        <v>2000</v>
      </c>
      <c r="O13" s="187">
        <f t="shared" si="1"/>
        <v>8000</v>
      </c>
      <c r="P13" s="186">
        <v>4</v>
      </c>
      <c r="Q13" s="187">
        <f t="shared" si="2"/>
        <v>8000</v>
      </c>
      <c r="R13" s="186">
        <v>0</v>
      </c>
      <c r="S13" s="187">
        <f t="shared" si="3"/>
        <v>0</v>
      </c>
      <c r="T13" s="186">
        <v>0</v>
      </c>
      <c r="U13" s="187">
        <f t="shared" si="4"/>
        <v>0</v>
      </c>
      <c r="V13" s="186">
        <v>0</v>
      </c>
      <c r="W13" s="187">
        <f t="shared" si="5"/>
        <v>0</v>
      </c>
    </row>
    <row r="14" spans="1:23" ht="17.25" customHeight="1" x14ac:dyDescent="0.45">
      <c r="A14" s="179"/>
      <c r="B14" s="185">
        <f t="shared" si="0"/>
        <v>9</v>
      </c>
      <c r="C14" s="189" t="s">
        <v>167</v>
      </c>
      <c r="D14" s="188" t="s">
        <v>68</v>
      </c>
      <c r="E14" s="185" t="s">
        <v>35</v>
      </c>
      <c r="F14" s="185">
        <v>100</v>
      </c>
      <c r="G14" s="185" t="s">
        <v>48</v>
      </c>
      <c r="H14" s="186">
        <v>10</v>
      </c>
      <c r="I14" s="187">
        <v>10</v>
      </c>
      <c r="J14" s="187">
        <v>10</v>
      </c>
      <c r="K14" s="187">
        <v>10</v>
      </c>
      <c r="L14" s="186">
        <v>9</v>
      </c>
      <c r="M14" s="186">
        <v>0</v>
      </c>
      <c r="N14" s="187">
        <v>1800</v>
      </c>
      <c r="O14" s="187">
        <f t="shared" si="1"/>
        <v>0</v>
      </c>
      <c r="P14" s="186">
        <v>0</v>
      </c>
      <c r="Q14" s="187">
        <f t="shared" si="2"/>
        <v>0</v>
      </c>
      <c r="R14" s="186">
        <v>0</v>
      </c>
      <c r="S14" s="187">
        <f t="shared" si="3"/>
        <v>0</v>
      </c>
      <c r="T14" s="186">
        <v>0</v>
      </c>
      <c r="U14" s="187">
        <f t="shared" si="4"/>
        <v>0</v>
      </c>
      <c r="V14" s="186">
        <v>0</v>
      </c>
      <c r="W14" s="187">
        <f t="shared" si="5"/>
        <v>0</v>
      </c>
    </row>
    <row r="15" spans="1:23" ht="17.25" customHeight="1" x14ac:dyDescent="0.45">
      <c r="A15" s="179"/>
      <c r="B15" s="185">
        <f t="shared" si="0"/>
        <v>10</v>
      </c>
      <c r="C15" s="189" t="s">
        <v>168</v>
      </c>
      <c r="D15" s="184" t="s">
        <v>69</v>
      </c>
      <c r="E15" s="185" t="s">
        <v>35</v>
      </c>
      <c r="F15" s="185">
        <v>100</v>
      </c>
      <c r="G15" s="185" t="s">
        <v>48</v>
      </c>
      <c r="H15" s="186">
        <v>10</v>
      </c>
      <c r="I15" s="187">
        <v>10</v>
      </c>
      <c r="J15" s="187">
        <v>10</v>
      </c>
      <c r="K15" s="187">
        <v>10</v>
      </c>
      <c r="L15" s="186">
        <v>4</v>
      </c>
      <c r="M15" s="186">
        <v>0</v>
      </c>
      <c r="N15" s="187">
        <v>1800</v>
      </c>
      <c r="O15" s="187">
        <f t="shared" si="1"/>
        <v>0</v>
      </c>
      <c r="P15" s="186">
        <v>0</v>
      </c>
      <c r="Q15" s="187">
        <f t="shared" si="2"/>
        <v>0</v>
      </c>
      <c r="R15" s="186">
        <v>0</v>
      </c>
      <c r="S15" s="187">
        <f t="shared" si="3"/>
        <v>0</v>
      </c>
      <c r="T15" s="186">
        <v>0</v>
      </c>
      <c r="U15" s="187">
        <f t="shared" si="4"/>
        <v>0</v>
      </c>
      <c r="V15" s="186">
        <v>0</v>
      </c>
      <c r="W15" s="187">
        <f t="shared" si="5"/>
        <v>0</v>
      </c>
    </row>
    <row r="16" spans="1:23" ht="17.25" customHeight="1" x14ac:dyDescent="0.45">
      <c r="A16" s="179"/>
      <c r="B16" s="185">
        <f t="shared" si="0"/>
        <v>11</v>
      </c>
      <c r="C16" s="189" t="s">
        <v>169</v>
      </c>
      <c r="D16" s="184" t="s">
        <v>11</v>
      </c>
      <c r="E16" s="185" t="s">
        <v>35</v>
      </c>
      <c r="F16" s="185">
        <v>1000</v>
      </c>
      <c r="G16" s="185" t="s">
        <v>48</v>
      </c>
      <c r="H16" s="186">
        <v>20</v>
      </c>
      <c r="I16" s="187">
        <v>12</v>
      </c>
      <c r="J16" s="187">
        <v>15</v>
      </c>
      <c r="K16" s="187">
        <v>15</v>
      </c>
      <c r="L16" s="186">
        <v>1</v>
      </c>
      <c r="M16" s="186">
        <v>15</v>
      </c>
      <c r="N16" s="187">
        <v>2000</v>
      </c>
      <c r="O16" s="187">
        <f t="shared" si="1"/>
        <v>30000</v>
      </c>
      <c r="P16" s="186">
        <v>10</v>
      </c>
      <c r="Q16" s="187">
        <f t="shared" si="2"/>
        <v>20000</v>
      </c>
      <c r="R16" s="186">
        <v>0</v>
      </c>
      <c r="S16" s="187">
        <f t="shared" si="3"/>
        <v>0</v>
      </c>
      <c r="T16" s="186">
        <v>5</v>
      </c>
      <c r="U16" s="187">
        <f t="shared" si="4"/>
        <v>10000</v>
      </c>
      <c r="V16" s="186"/>
      <c r="W16" s="187">
        <f t="shared" si="5"/>
        <v>0</v>
      </c>
    </row>
    <row r="17" spans="1:23" ht="17.25" customHeight="1" x14ac:dyDescent="0.45">
      <c r="A17" s="179"/>
      <c r="B17" s="185">
        <f t="shared" si="0"/>
        <v>12</v>
      </c>
      <c r="C17" s="189" t="s">
        <v>170</v>
      </c>
      <c r="D17" s="184" t="s">
        <v>70</v>
      </c>
      <c r="E17" s="185" t="s">
        <v>49</v>
      </c>
      <c r="F17" s="185">
        <v>10</v>
      </c>
      <c r="G17" s="185" t="s">
        <v>48</v>
      </c>
      <c r="H17" s="186">
        <v>15</v>
      </c>
      <c r="I17" s="187">
        <v>15</v>
      </c>
      <c r="J17" s="187">
        <v>20</v>
      </c>
      <c r="K17" s="187">
        <v>20</v>
      </c>
      <c r="L17" s="186">
        <v>2</v>
      </c>
      <c r="M17" s="186">
        <v>20</v>
      </c>
      <c r="N17" s="187">
        <v>580</v>
      </c>
      <c r="O17" s="187">
        <f t="shared" si="1"/>
        <v>11600</v>
      </c>
      <c r="P17" s="186">
        <v>10</v>
      </c>
      <c r="Q17" s="187">
        <f t="shared" si="2"/>
        <v>5800</v>
      </c>
      <c r="R17" s="186">
        <v>0</v>
      </c>
      <c r="S17" s="187">
        <f t="shared" si="3"/>
        <v>0</v>
      </c>
      <c r="T17" s="186">
        <v>10</v>
      </c>
      <c r="U17" s="187">
        <f t="shared" si="4"/>
        <v>5800</v>
      </c>
      <c r="V17" s="186">
        <v>0</v>
      </c>
      <c r="W17" s="187">
        <f t="shared" si="5"/>
        <v>0</v>
      </c>
    </row>
    <row r="18" spans="1:23" ht="17.25" customHeight="1" x14ac:dyDescent="0.45">
      <c r="A18" s="179"/>
      <c r="B18" s="185">
        <f t="shared" si="0"/>
        <v>13</v>
      </c>
      <c r="C18" s="189" t="s">
        <v>171</v>
      </c>
      <c r="D18" s="184" t="s">
        <v>71</v>
      </c>
      <c r="E18" s="185" t="s">
        <v>14</v>
      </c>
      <c r="F18" s="185">
        <v>10</v>
      </c>
      <c r="G18" s="185" t="s">
        <v>48</v>
      </c>
      <c r="H18" s="186">
        <v>10</v>
      </c>
      <c r="I18" s="187">
        <v>10</v>
      </c>
      <c r="J18" s="187">
        <v>10</v>
      </c>
      <c r="K18" s="187">
        <v>10</v>
      </c>
      <c r="L18" s="186">
        <v>0</v>
      </c>
      <c r="M18" s="186">
        <f t="shared" si="6"/>
        <v>10</v>
      </c>
      <c r="N18" s="187">
        <v>500</v>
      </c>
      <c r="O18" s="187">
        <f t="shared" si="1"/>
        <v>5000</v>
      </c>
      <c r="P18" s="186">
        <v>0</v>
      </c>
      <c r="Q18" s="187">
        <f t="shared" si="2"/>
        <v>0</v>
      </c>
      <c r="R18" s="186">
        <v>10</v>
      </c>
      <c r="S18" s="187">
        <f t="shared" si="3"/>
        <v>5000</v>
      </c>
      <c r="T18" s="186">
        <v>0</v>
      </c>
      <c r="U18" s="187">
        <f t="shared" si="4"/>
        <v>0</v>
      </c>
      <c r="V18" s="186">
        <v>0</v>
      </c>
      <c r="W18" s="187">
        <f t="shared" si="5"/>
        <v>0</v>
      </c>
    </row>
    <row r="19" spans="1:23" ht="17.25" customHeight="1" x14ac:dyDescent="0.45">
      <c r="A19" s="179"/>
      <c r="B19" s="185">
        <f t="shared" si="0"/>
        <v>14</v>
      </c>
      <c r="C19" s="189" t="s">
        <v>172</v>
      </c>
      <c r="D19" s="184" t="s">
        <v>72</v>
      </c>
      <c r="E19" s="185" t="s">
        <v>50</v>
      </c>
      <c r="F19" s="185">
        <v>1</v>
      </c>
      <c r="G19" s="185" t="s">
        <v>50</v>
      </c>
      <c r="H19" s="186">
        <v>3</v>
      </c>
      <c r="I19" s="187">
        <v>3</v>
      </c>
      <c r="J19" s="187">
        <v>3</v>
      </c>
      <c r="K19" s="187">
        <v>3</v>
      </c>
      <c r="L19" s="186">
        <v>0</v>
      </c>
      <c r="M19" s="186">
        <v>0</v>
      </c>
      <c r="N19" s="187">
        <v>2200</v>
      </c>
      <c r="O19" s="187">
        <f t="shared" si="1"/>
        <v>0</v>
      </c>
      <c r="P19" s="186">
        <v>0</v>
      </c>
      <c r="Q19" s="187">
        <f t="shared" si="2"/>
        <v>0</v>
      </c>
      <c r="R19" s="186">
        <v>0</v>
      </c>
      <c r="S19" s="187">
        <f t="shared" si="3"/>
        <v>0</v>
      </c>
      <c r="T19" s="186">
        <v>0</v>
      </c>
      <c r="U19" s="187">
        <f t="shared" si="4"/>
        <v>0</v>
      </c>
      <c r="V19" s="186">
        <v>0</v>
      </c>
      <c r="W19" s="187">
        <f t="shared" si="5"/>
        <v>0</v>
      </c>
    </row>
    <row r="20" spans="1:23" ht="17.25" customHeight="1" x14ac:dyDescent="0.45">
      <c r="A20" s="179"/>
      <c r="B20" s="185">
        <f t="shared" si="0"/>
        <v>15</v>
      </c>
      <c r="C20" s="189" t="s">
        <v>173</v>
      </c>
      <c r="D20" s="184" t="s">
        <v>38</v>
      </c>
      <c r="E20" s="190" t="s">
        <v>35</v>
      </c>
      <c r="F20" s="185">
        <v>1</v>
      </c>
      <c r="G20" s="190" t="s">
        <v>35</v>
      </c>
      <c r="H20" s="186">
        <v>4</v>
      </c>
      <c r="I20" s="187">
        <v>4</v>
      </c>
      <c r="J20" s="187">
        <v>4</v>
      </c>
      <c r="K20" s="187">
        <v>4</v>
      </c>
      <c r="L20" s="186">
        <v>0</v>
      </c>
      <c r="M20" s="186">
        <f t="shared" si="6"/>
        <v>4</v>
      </c>
      <c r="N20" s="187">
        <v>100</v>
      </c>
      <c r="O20" s="187">
        <f t="shared" si="1"/>
        <v>400</v>
      </c>
      <c r="P20" s="186">
        <v>4</v>
      </c>
      <c r="Q20" s="187">
        <f t="shared" si="2"/>
        <v>400</v>
      </c>
      <c r="R20" s="186">
        <v>0</v>
      </c>
      <c r="S20" s="187">
        <f t="shared" si="3"/>
        <v>0</v>
      </c>
      <c r="T20" s="186">
        <v>0</v>
      </c>
      <c r="U20" s="187">
        <f t="shared" si="4"/>
        <v>0</v>
      </c>
      <c r="V20" s="186">
        <v>0</v>
      </c>
      <c r="W20" s="187">
        <f t="shared" si="5"/>
        <v>0</v>
      </c>
    </row>
    <row r="21" spans="1:23" ht="17.25" customHeight="1" x14ac:dyDescent="0.45">
      <c r="A21" s="179"/>
      <c r="B21" s="185">
        <f t="shared" si="0"/>
        <v>16</v>
      </c>
      <c r="C21" s="189" t="s">
        <v>174</v>
      </c>
      <c r="D21" s="184" t="s">
        <v>10</v>
      </c>
      <c r="E21" s="190" t="s">
        <v>13</v>
      </c>
      <c r="F21" s="185">
        <v>1</v>
      </c>
      <c r="G21" s="190" t="s">
        <v>13</v>
      </c>
      <c r="H21" s="186">
        <v>5</v>
      </c>
      <c r="I21" s="187">
        <v>5</v>
      </c>
      <c r="J21" s="187">
        <v>5</v>
      </c>
      <c r="K21" s="187">
        <v>5</v>
      </c>
      <c r="L21" s="186">
        <v>0</v>
      </c>
      <c r="M21" s="186">
        <f t="shared" si="6"/>
        <v>5</v>
      </c>
      <c r="N21" s="187">
        <v>1000</v>
      </c>
      <c r="O21" s="187">
        <f t="shared" si="1"/>
        <v>5000</v>
      </c>
      <c r="P21" s="186">
        <v>0</v>
      </c>
      <c r="Q21" s="187">
        <f t="shared" si="2"/>
        <v>0</v>
      </c>
      <c r="R21" s="186">
        <v>5</v>
      </c>
      <c r="S21" s="187">
        <f t="shared" si="3"/>
        <v>5000</v>
      </c>
      <c r="T21" s="186">
        <v>0</v>
      </c>
      <c r="U21" s="187">
        <f t="shared" si="4"/>
        <v>0</v>
      </c>
      <c r="V21" s="186">
        <v>0</v>
      </c>
      <c r="W21" s="187">
        <f t="shared" si="5"/>
        <v>0</v>
      </c>
    </row>
    <row r="22" spans="1:23" ht="17.25" customHeight="1" x14ac:dyDescent="0.45">
      <c r="A22" s="179"/>
      <c r="B22" s="185">
        <f t="shared" si="0"/>
        <v>17</v>
      </c>
      <c r="C22" s="189" t="s">
        <v>175</v>
      </c>
      <c r="D22" s="184" t="s">
        <v>73</v>
      </c>
      <c r="E22" s="185" t="s">
        <v>116</v>
      </c>
      <c r="F22" s="185">
        <v>1</v>
      </c>
      <c r="G22" s="185" t="s">
        <v>116</v>
      </c>
      <c r="H22" s="186">
        <v>80</v>
      </c>
      <c r="I22" s="187">
        <v>80</v>
      </c>
      <c r="J22" s="187">
        <v>80</v>
      </c>
      <c r="K22" s="187">
        <v>80</v>
      </c>
      <c r="L22" s="186">
        <v>0</v>
      </c>
      <c r="M22" s="186">
        <v>0</v>
      </c>
      <c r="N22" s="187">
        <v>50</v>
      </c>
      <c r="O22" s="187">
        <f t="shared" si="1"/>
        <v>0</v>
      </c>
      <c r="P22" s="186">
        <v>0</v>
      </c>
      <c r="Q22" s="187">
        <f t="shared" si="2"/>
        <v>0</v>
      </c>
      <c r="R22" s="186">
        <v>0</v>
      </c>
      <c r="S22" s="187">
        <f t="shared" si="3"/>
        <v>0</v>
      </c>
      <c r="T22" s="186">
        <v>0</v>
      </c>
      <c r="U22" s="187">
        <f t="shared" ref="U22:U52" si="7">$N22*T22</f>
        <v>0</v>
      </c>
      <c r="V22" s="186">
        <v>0</v>
      </c>
      <c r="W22" s="187">
        <f t="shared" si="5"/>
        <v>0</v>
      </c>
    </row>
    <row r="23" spans="1:23" ht="17.25" customHeight="1" x14ac:dyDescent="0.45">
      <c r="A23" s="179"/>
      <c r="B23" s="185">
        <f t="shared" si="0"/>
        <v>18</v>
      </c>
      <c r="C23" s="189" t="s">
        <v>176</v>
      </c>
      <c r="D23" s="184" t="s">
        <v>293</v>
      </c>
      <c r="E23" s="185" t="s">
        <v>35</v>
      </c>
      <c r="F23" s="185">
        <v>1000</v>
      </c>
      <c r="G23" s="185" t="s">
        <v>46</v>
      </c>
      <c r="H23" s="186">
        <v>25</v>
      </c>
      <c r="I23" s="187">
        <v>25</v>
      </c>
      <c r="J23" s="187">
        <v>25</v>
      </c>
      <c r="K23" s="187">
        <v>25</v>
      </c>
      <c r="L23" s="186">
        <v>0</v>
      </c>
      <c r="M23" s="186">
        <f t="shared" si="6"/>
        <v>25</v>
      </c>
      <c r="N23" s="187">
        <v>1000</v>
      </c>
      <c r="O23" s="187">
        <f t="shared" si="1"/>
        <v>25000</v>
      </c>
      <c r="P23" s="186">
        <v>10</v>
      </c>
      <c r="Q23" s="187">
        <f t="shared" si="2"/>
        <v>10000</v>
      </c>
      <c r="R23" s="186">
        <v>10</v>
      </c>
      <c r="S23" s="187">
        <f t="shared" si="3"/>
        <v>10000</v>
      </c>
      <c r="T23" s="186">
        <v>5</v>
      </c>
      <c r="U23" s="187">
        <f t="shared" si="7"/>
        <v>5000</v>
      </c>
      <c r="V23" s="186">
        <v>0</v>
      </c>
      <c r="W23" s="187">
        <f t="shared" si="5"/>
        <v>0</v>
      </c>
    </row>
    <row r="24" spans="1:23" ht="17.25" customHeight="1" x14ac:dyDescent="0.45">
      <c r="A24" s="179"/>
      <c r="B24" s="185">
        <f t="shared" si="0"/>
        <v>19</v>
      </c>
      <c r="C24" s="189" t="s">
        <v>177</v>
      </c>
      <c r="D24" s="184" t="s">
        <v>47</v>
      </c>
      <c r="E24" s="185" t="s">
        <v>49</v>
      </c>
      <c r="F24" s="185">
        <v>1</v>
      </c>
      <c r="G24" s="185" t="s">
        <v>49</v>
      </c>
      <c r="H24" s="186">
        <v>400</v>
      </c>
      <c r="I24" s="187">
        <v>400</v>
      </c>
      <c r="J24" s="187">
        <v>400</v>
      </c>
      <c r="K24" s="187">
        <v>400</v>
      </c>
      <c r="L24" s="186">
        <v>0</v>
      </c>
      <c r="M24" s="186">
        <f t="shared" si="6"/>
        <v>400</v>
      </c>
      <c r="N24" s="187">
        <v>40</v>
      </c>
      <c r="O24" s="187">
        <f t="shared" si="1"/>
        <v>16000</v>
      </c>
      <c r="P24" s="186">
        <v>100</v>
      </c>
      <c r="Q24" s="187">
        <f t="shared" si="2"/>
        <v>4000</v>
      </c>
      <c r="R24" s="186">
        <v>100</v>
      </c>
      <c r="S24" s="187">
        <f t="shared" si="3"/>
        <v>4000</v>
      </c>
      <c r="T24" s="186">
        <v>100</v>
      </c>
      <c r="U24" s="187">
        <f t="shared" si="7"/>
        <v>4000</v>
      </c>
      <c r="V24" s="186">
        <v>100</v>
      </c>
      <c r="W24" s="187">
        <f t="shared" si="5"/>
        <v>4000</v>
      </c>
    </row>
    <row r="25" spans="1:23" ht="17.25" customHeight="1" x14ac:dyDescent="0.45">
      <c r="A25" s="179"/>
      <c r="B25" s="185">
        <f>IF(B24&gt;0,B24+1,B23+1)</f>
        <v>20</v>
      </c>
      <c r="C25" s="189" t="s">
        <v>178</v>
      </c>
      <c r="D25" s="184" t="s">
        <v>74</v>
      </c>
      <c r="E25" s="185" t="s">
        <v>49</v>
      </c>
      <c r="F25" s="185">
        <v>1</v>
      </c>
      <c r="G25" s="185" t="s">
        <v>49</v>
      </c>
      <c r="H25" s="186">
        <v>400</v>
      </c>
      <c r="I25" s="187">
        <v>400</v>
      </c>
      <c r="J25" s="187">
        <v>400</v>
      </c>
      <c r="K25" s="187">
        <v>400</v>
      </c>
      <c r="L25" s="186">
        <v>0</v>
      </c>
      <c r="M25" s="186">
        <f t="shared" si="6"/>
        <v>400</v>
      </c>
      <c r="N25" s="187">
        <v>35</v>
      </c>
      <c r="O25" s="187">
        <f t="shared" si="1"/>
        <v>14000</v>
      </c>
      <c r="P25" s="186">
        <v>100</v>
      </c>
      <c r="Q25" s="187">
        <f t="shared" si="2"/>
        <v>3500</v>
      </c>
      <c r="R25" s="186">
        <v>100</v>
      </c>
      <c r="S25" s="187">
        <f t="shared" si="3"/>
        <v>3500</v>
      </c>
      <c r="T25" s="186">
        <v>100</v>
      </c>
      <c r="U25" s="187">
        <f t="shared" si="7"/>
        <v>3500</v>
      </c>
      <c r="V25" s="186">
        <v>100</v>
      </c>
      <c r="W25" s="187">
        <f t="shared" si="5"/>
        <v>3500</v>
      </c>
    </row>
    <row r="26" spans="1:23" ht="17.25" customHeight="1" x14ac:dyDescent="0.45">
      <c r="A26" s="179"/>
      <c r="B26" s="185">
        <f>IF(B25&gt;0,B25+1,B24+1)</f>
        <v>21</v>
      </c>
      <c r="C26" s="189" t="s">
        <v>179</v>
      </c>
      <c r="D26" s="184" t="s">
        <v>345</v>
      </c>
      <c r="E26" s="185" t="s">
        <v>117</v>
      </c>
      <c r="F26" s="185">
        <v>1000</v>
      </c>
      <c r="G26" s="185" t="s">
        <v>46</v>
      </c>
      <c r="H26" s="186">
        <v>6</v>
      </c>
      <c r="I26" s="187">
        <v>6</v>
      </c>
      <c r="J26" s="187">
        <v>6</v>
      </c>
      <c r="K26" s="187">
        <v>15</v>
      </c>
      <c r="L26" s="186">
        <v>7</v>
      </c>
      <c r="M26" s="186">
        <v>10</v>
      </c>
      <c r="N26" s="187">
        <v>220</v>
      </c>
      <c r="O26" s="187">
        <f t="shared" si="1"/>
        <v>2200</v>
      </c>
      <c r="P26" s="186">
        <v>5</v>
      </c>
      <c r="Q26" s="187">
        <f t="shared" si="2"/>
        <v>1100</v>
      </c>
      <c r="R26" s="186">
        <v>0</v>
      </c>
      <c r="S26" s="187">
        <f t="shared" si="3"/>
        <v>0</v>
      </c>
      <c r="T26" s="186">
        <v>5</v>
      </c>
      <c r="U26" s="187">
        <f t="shared" si="7"/>
        <v>1100</v>
      </c>
      <c r="V26" s="186">
        <v>0</v>
      </c>
      <c r="W26" s="187">
        <f t="shared" si="5"/>
        <v>0</v>
      </c>
    </row>
    <row r="27" spans="1:23" ht="17.25" customHeight="1" x14ac:dyDescent="0.45">
      <c r="A27" s="179"/>
      <c r="B27" s="185">
        <f t="shared" si="0"/>
        <v>22</v>
      </c>
      <c r="C27" s="189" t="s">
        <v>180</v>
      </c>
      <c r="D27" s="184" t="s">
        <v>344</v>
      </c>
      <c r="E27" s="185" t="s">
        <v>117</v>
      </c>
      <c r="F27" s="185">
        <v>500</v>
      </c>
      <c r="G27" s="185" t="s">
        <v>46</v>
      </c>
      <c r="H27" s="186">
        <v>12</v>
      </c>
      <c r="I27" s="187">
        <v>10</v>
      </c>
      <c r="J27" s="187">
        <v>10</v>
      </c>
      <c r="K27" s="187">
        <v>20</v>
      </c>
      <c r="L27" s="186">
        <v>5</v>
      </c>
      <c r="M27" s="186">
        <f t="shared" si="6"/>
        <v>15</v>
      </c>
      <c r="N27" s="187">
        <v>250</v>
      </c>
      <c r="O27" s="187">
        <f t="shared" si="1"/>
        <v>3750</v>
      </c>
      <c r="P27" s="186">
        <v>15</v>
      </c>
      <c r="Q27" s="187">
        <f t="shared" si="2"/>
        <v>3750</v>
      </c>
      <c r="R27" s="186">
        <v>0</v>
      </c>
      <c r="S27" s="187">
        <f t="shared" si="3"/>
        <v>0</v>
      </c>
      <c r="T27" s="186">
        <v>0</v>
      </c>
      <c r="U27" s="187">
        <f t="shared" si="7"/>
        <v>0</v>
      </c>
      <c r="V27" s="186">
        <v>0</v>
      </c>
      <c r="W27" s="187">
        <f t="shared" si="5"/>
        <v>0</v>
      </c>
    </row>
    <row r="28" spans="1:23" ht="17.25" customHeight="1" x14ac:dyDescent="0.45">
      <c r="A28" s="179"/>
      <c r="B28" s="185">
        <f>IF(B27&gt;0,B27+1,B26+1)</f>
        <v>23</v>
      </c>
      <c r="C28" s="189" t="s">
        <v>181</v>
      </c>
      <c r="D28" s="184" t="s">
        <v>75</v>
      </c>
      <c r="E28" s="185" t="s">
        <v>46</v>
      </c>
      <c r="F28" s="185">
        <v>1000</v>
      </c>
      <c r="G28" s="185" t="s">
        <v>46</v>
      </c>
      <c r="H28" s="186">
        <v>1</v>
      </c>
      <c r="I28" s="187">
        <v>1</v>
      </c>
      <c r="J28" s="187">
        <v>1</v>
      </c>
      <c r="K28" s="187">
        <v>1</v>
      </c>
      <c r="L28" s="186">
        <v>0</v>
      </c>
      <c r="M28" s="186">
        <v>5</v>
      </c>
      <c r="N28" s="187">
        <v>2800</v>
      </c>
      <c r="O28" s="187">
        <f t="shared" si="1"/>
        <v>14000</v>
      </c>
      <c r="P28" s="186">
        <v>5</v>
      </c>
      <c r="Q28" s="187">
        <f t="shared" si="2"/>
        <v>14000</v>
      </c>
      <c r="R28" s="186">
        <v>0</v>
      </c>
      <c r="S28" s="187">
        <f t="shared" si="3"/>
        <v>0</v>
      </c>
      <c r="T28" s="186">
        <v>0</v>
      </c>
      <c r="U28" s="187">
        <f t="shared" si="7"/>
        <v>0</v>
      </c>
      <c r="V28" s="186">
        <v>0</v>
      </c>
      <c r="W28" s="187">
        <f t="shared" si="5"/>
        <v>0</v>
      </c>
    </row>
    <row r="29" spans="1:23" ht="17.25" customHeight="1" x14ac:dyDescent="0.45">
      <c r="A29" s="179"/>
      <c r="B29" s="185">
        <f>IF(B28&gt;0,B28+1,B27+1)</f>
        <v>24</v>
      </c>
      <c r="C29" s="189" t="s">
        <v>182</v>
      </c>
      <c r="D29" s="184" t="s">
        <v>76</v>
      </c>
      <c r="E29" s="185" t="s">
        <v>35</v>
      </c>
      <c r="F29" s="185">
        <v>1000</v>
      </c>
      <c r="G29" s="185" t="s">
        <v>116</v>
      </c>
      <c r="H29" s="186">
        <v>5</v>
      </c>
      <c r="I29" s="187">
        <v>5</v>
      </c>
      <c r="J29" s="187">
        <v>5</v>
      </c>
      <c r="K29" s="187">
        <v>5</v>
      </c>
      <c r="L29" s="186">
        <v>0</v>
      </c>
      <c r="M29" s="186">
        <f t="shared" si="6"/>
        <v>5</v>
      </c>
      <c r="N29" s="187">
        <v>600</v>
      </c>
      <c r="O29" s="187">
        <f t="shared" si="1"/>
        <v>3000</v>
      </c>
      <c r="P29" s="186">
        <v>5</v>
      </c>
      <c r="Q29" s="187">
        <f t="shared" si="2"/>
        <v>3000</v>
      </c>
      <c r="R29" s="186">
        <v>0</v>
      </c>
      <c r="S29" s="187">
        <f t="shared" si="3"/>
        <v>0</v>
      </c>
      <c r="T29" s="186">
        <v>0</v>
      </c>
      <c r="U29" s="187">
        <f t="shared" si="7"/>
        <v>0</v>
      </c>
      <c r="V29" s="186">
        <v>0</v>
      </c>
      <c r="W29" s="187">
        <f t="shared" si="5"/>
        <v>0</v>
      </c>
    </row>
    <row r="30" spans="1:23" ht="17.25" customHeight="1" x14ac:dyDescent="0.45">
      <c r="A30" s="179"/>
      <c r="B30" s="185">
        <f t="shared" si="0"/>
        <v>25</v>
      </c>
      <c r="C30" s="189" t="s">
        <v>183</v>
      </c>
      <c r="D30" s="184" t="s">
        <v>77</v>
      </c>
      <c r="E30" s="185" t="s">
        <v>35</v>
      </c>
      <c r="F30" s="185">
        <v>1000</v>
      </c>
      <c r="G30" s="185" t="s">
        <v>46</v>
      </c>
      <c r="H30" s="186">
        <v>5</v>
      </c>
      <c r="I30" s="187">
        <v>2</v>
      </c>
      <c r="J30" s="187">
        <v>2</v>
      </c>
      <c r="K30" s="187">
        <v>5</v>
      </c>
      <c r="L30" s="186">
        <v>0</v>
      </c>
      <c r="M30" s="186">
        <f t="shared" si="6"/>
        <v>5</v>
      </c>
      <c r="N30" s="187">
        <v>1800</v>
      </c>
      <c r="O30" s="187">
        <f t="shared" si="1"/>
        <v>9000</v>
      </c>
      <c r="P30" s="186">
        <v>0</v>
      </c>
      <c r="Q30" s="187">
        <f t="shared" si="2"/>
        <v>0</v>
      </c>
      <c r="R30" s="186">
        <v>5</v>
      </c>
      <c r="S30" s="187">
        <f t="shared" si="3"/>
        <v>9000</v>
      </c>
      <c r="T30" s="186">
        <v>0</v>
      </c>
      <c r="U30" s="187">
        <f t="shared" si="7"/>
        <v>0</v>
      </c>
      <c r="V30" s="186">
        <v>0</v>
      </c>
      <c r="W30" s="187">
        <f t="shared" si="5"/>
        <v>0</v>
      </c>
    </row>
    <row r="31" spans="1:23" ht="17.25" customHeight="1" x14ac:dyDescent="0.5">
      <c r="H31" s="242" t="s">
        <v>375</v>
      </c>
    </row>
    <row r="32" spans="1:23" ht="17.25" customHeight="1" x14ac:dyDescent="0.45">
      <c r="A32" s="165" t="s">
        <v>122</v>
      </c>
      <c r="B32" s="165" t="s">
        <v>15</v>
      </c>
      <c r="C32" s="165" t="s">
        <v>120</v>
      </c>
      <c r="D32" s="165"/>
      <c r="E32" s="165" t="s">
        <v>124</v>
      </c>
      <c r="F32" s="165" t="s">
        <v>16</v>
      </c>
      <c r="G32" s="165" t="s">
        <v>31</v>
      </c>
      <c r="H32" s="166" t="s">
        <v>18</v>
      </c>
      <c r="I32" s="167"/>
      <c r="J32" s="168"/>
      <c r="K32" s="165" t="s">
        <v>19</v>
      </c>
      <c r="L32" s="165" t="s">
        <v>20</v>
      </c>
      <c r="M32" s="169" t="s">
        <v>21</v>
      </c>
      <c r="N32" s="169" t="s">
        <v>17</v>
      </c>
      <c r="O32" s="169" t="s">
        <v>33</v>
      </c>
      <c r="P32" s="170" t="s">
        <v>22</v>
      </c>
      <c r="Q32" s="171"/>
      <c r="R32" s="170" t="s">
        <v>23</v>
      </c>
      <c r="S32" s="171"/>
      <c r="T32" s="170" t="s">
        <v>24</v>
      </c>
      <c r="U32" s="171"/>
      <c r="V32" s="170" t="s">
        <v>25</v>
      </c>
      <c r="W32" s="171"/>
    </row>
    <row r="33" spans="1:23" ht="17.25" customHeight="1" x14ac:dyDescent="0.45">
      <c r="A33" s="172"/>
      <c r="B33" s="172" t="s">
        <v>26</v>
      </c>
      <c r="C33" s="172" t="s">
        <v>121</v>
      </c>
      <c r="D33" s="172" t="s">
        <v>123</v>
      </c>
      <c r="E33" s="172" t="s">
        <v>125</v>
      </c>
      <c r="F33" s="172" t="s">
        <v>27</v>
      </c>
      <c r="G33" s="172" t="s">
        <v>27</v>
      </c>
      <c r="H33" s="173" t="s">
        <v>29</v>
      </c>
      <c r="I33" s="174"/>
      <c r="J33" s="175"/>
      <c r="K33" s="172" t="s">
        <v>143</v>
      </c>
      <c r="L33" s="172" t="s">
        <v>30</v>
      </c>
      <c r="M33" s="176" t="s">
        <v>126</v>
      </c>
      <c r="N33" s="176" t="s">
        <v>28</v>
      </c>
      <c r="O33" s="176" t="s">
        <v>127</v>
      </c>
      <c r="P33" s="177" t="s">
        <v>316</v>
      </c>
      <c r="Q33" s="177"/>
      <c r="R33" s="177" t="s">
        <v>317</v>
      </c>
      <c r="S33" s="177"/>
      <c r="T33" s="177" t="s">
        <v>318</v>
      </c>
      <c r="U33" s="177"/>
      <c r="V33" s="177" t="s">
        <v>319</v>
      </c>
      <c r="W33" s="177"/>
    </row>
    <row r="34" spans="1:23" ht="17.25" customHeight="1" x14ac:dyDescent="0.45">
      <c r="A34" s="178"/>
      <c r="B34" s="178"/>
      <c r="C34" s="178"/>
      <c r="D34" s="178"/>
      <c r="E34" s="178"/>
      <c r="F34" s="178"/>
      <c r="G34" s="178"/>
      <c r="H34" s="179">
        <v>2561</v>
      </c>
      <c r="I34" s="178">
        <v>2562</v>
      </c>
      <c r="J34" s="178">
        <v>2563</v>
      </c>
      <c r="K34" s="178">
        <f>J34+1</f>
        <v>2564</v>
      </c>
      <c r="L34" s="178" t="s">
        <v>32</v>
      </c>
      <c r="M34" s="178">
        <f>J34+1</f>
        <v>2564</v>
      </c>
      <c r="N34" s="180" t="s">
        <v>31</v>
      </c>
      <c r="O34" s="180"/>
      <c r="P34" s="179" t="s">
        <v>12</v>
      </c>
      <c r="Q34" s="181" t="s">
        <v>128</v>
      </c>
      <c r="R34" s="179" t="s">
        <v>12</v>
      </c>
      <c r="S34" s="181" t="s">
        <v>128</v>
      </c>
      <c r="T34" s="179" t="s">
        <v>12</v>
      </c>
      <c r="U34" s="181" t="s">
        <v>128</v>
      </c>
      <c r="V34" s="179" t="s">
        <v>12</v>
      </c>
      <c r="W34" s="181" t="s">
        <v>128</v>
      </c>
    </row>
    <row r="35" spans="1:23" ht="17.25" customHeight="1" x14ac:dyDescent="0.45">
      <c r="A35" s="179"/>
      <c r="B35" s="185">
        <f>IF(B30&gt;0,B30+1,B29+1)</f>
        <v>26</v>
      </c>
      <c r="C35" s="189" t="s">
        <v>184</v>
      </c>
      <c r="D35" s="191" t="s">
        <v>78</v>
      </c>
      <c r="E35" s="185" t="s">
        <v>35</v>
      </c>
      <c r="F35" s="185">
        <v>100</v>
      </c>
      <c r="G35" s="185" t="s">
        <v>46</v>
      </c>
      <c r="H35" s="186">
        <v>12</v>
      </c>
      <c r="I35" s="187">
        <v>7</v>
      </c>
      <c r="J35" s="187">
        <v>7</v>
      </c>
      <c r="K35" s="187">
        <v>12</v>
      </c>
      <c r="L35" s="186">
        <v>0</v>
      </c>
      <c r="M35" s="186">
        <f t="shared" si="6"/>
        <v>12</v>
      </c>
      <c r="N35" s="187">
        <v>1800</v>
      </c>
      <c r="O35" s="187">
        <f t="shared" si="1"/>
        <v>21600</v>
      </c>
      <c r="P35" s="186">
        <v>0</v>
      </c>
      <c r="Q35" s="187">
        <f t="shared" si="2"/>
        <v>0</v>
      </c>
      <c r="R35" s="186">
        <v>12</v>
      </c>
      <c r="S35" s="187">
        <f t="shared" si="3"/>
        <v>21600</v>
      </c>
      <c r="T35" s="186">
        <v>0</v>
      </c>
      <c r="U35" s="187">
        <f t="shared" si="7"/>
        <v>0</v>
      </c>
      <c r="V35" s="186">
        <v>0</v>
      </c>
      <c r="W35" s="187">
        <f t="shared" si="5"/>
        <v>0</v>
      </c>
    </row>
    <row r="36" spans="1:23" ht="17.25" customHeight="1" x14ac:dyDescent="0.45">
      <c r="A36" s="179"/>
      <c r="B36" s="185">
        <f>IF(B35&gt;0,B35+1,B30+1)</f>
        <v>27</v>
      </c>
      <c r="C36" s="189" t="s">
        <v>185</v>
      </c>
      <c r="D36" s="184" t="s">
        <v>79</v>
      </c>
      <c r="E36" s="185" t="s">
        <v>49</v>
      </c>
      <c r="F36" s="185">
        <v>1</v>
      </c>
      <c r="G36" s="185" t="s">
        <v>49</v>
      </c>
      <c r="H36" s="186">
        <v>7</v>
      </c>
      <c r="I36" s="187">
        <v>4</v>
      </c>
      <c r="J36" s="187">
        <v>4</v>
      </c>
      <c r="K36" s="187">
        <v>7</v>
      </c>
      <c r="L36" s="186">
        <v>3</v>
      </c>
      <c r="M36" s="186">
        <f t="shared" si="6"/>
        <v>4</v>
      </c>
      <c r="N36" s="187">
        <v>850</v>
      </c>
      <c r="O36" s="187">
        <f t="shared" si="1"/>
        <v>3400</v>
      </c>
      <c r="P36" s="186">
        <v>4</v>
      </c>
      <c r="Q36" s="187">
        <f t="shared" si="2"/>
        <v>3400</v>
      </c>
      <c r="R36" s="186">
        <v>0</v>
      </c>
      <c r="S36" s="187">
        <f t="shared" si="3"/>
        <v>0</v>
      </c>
      <c r="T36" s="186">
        <v>0</v>
      </c>
      <c r="U36" s="187">
        <f t="shared" si="7"/>
        <v>0</v>
      </c>
      <c r="V36" s="186">
        <v>0</v>
      </c>
      <c r="W36" s="187">
        <f t="shared" si="5"/>
        <v>0</v>
      </c>
    </row>
    <row r="37" spans="1:23" ht="17.25" customHeight="1" x14ac:dyDescent="0.45">
      <c r="A37" s="179"/>
      <c r="B37" s="185">
        <f t="shared" si="0"/>
        <v>28</v>
      </c>
      <c r="C37" s="189" t="s">
        <v>187</v>
      </c>
      <c r="D37" s="184" t="s">
        <v>186</v>
      </c>
      <c r="E37" s="197" t="s">
        <v>48</v>
      </c>
      <c r="F37" s="185">
        <v>2</v>
      </c>
      <c r="G37" s="197" t="s">
        <v>48</v>
      </c>
      <c r="H37" s="186">
        <v>2</v>
      </c>
      <c r="I37" s="187">
        <v>2</v>
      </c>
      <c r="J37" s="187">
        <v>2</v>
      </c>
      <c r="K37" s="187">
        <v>2</v>
      </c>
      <c r="L37" s="186">
        <v>0</v>
      </c>
      <c r="M37" s="186">
        <f t="shared" si="6"/>
        <v>2</v>
      </c>
      <c r="N37" s="187">
        <v>3500</v>
      </c>
      <c r="O37" s="187">
        <f t="shared" si="1"/>
        <v>7000</v>
      </c>
      <c r="P37" s="186">
        <v>0</v>
      </c>
      <c r="Q37" s="187">
        <f t="shared" si="2"/>
        <v>0</v>
      </c>
      <c r="R37" s="186">
        <v>2</v>
      </c>
      <c r="S37" s="187">
        <f t="shared" si="3"/>
        <v>7000</v>
      </c>
      <c r="T37" s="186">
        <v>0</v>
      </c>
      <c r="U37" s="187">
        <f t="shared" si="7"/>
        <v>0</v>
      </c>
      <c r="V37" s="186">
        <v>0</v>
      </c>
      <c r="W37" s="187">
        <f t="shared" si="5"/>
        <v>0</v>
      </c>
    </row>
    <row r="38" spans="1:23" ht="17.25" customHeight="1" x14ac:dyDescent="0.45">
      <c r="A38" s="179"/>
      <c r="B38" s="185">
        <f t="shared" si="0"/>
        <v>29</v>
      </c>
      <c r="C38" s="189" t="s">
        <v>188</v>
      </c>
      <c r="D38" s="184" t="s">
        <v>348</v>
      </c>
      <c r="E38" s="185" t="s">
        <v>46</v>
      </c>
      <c r="F38" s="185">
        <v>1</v>
      </c>
      <c r="G38" s="185" t="s">
        <v>46</v>
      </c>
      <c r="H38" s="186">
        <v>20</v>
      </c>
      <c r="I38" s="187">
        <v>20</v>
      </c>
      <c r="J38" s="187">
        <v>20</v>
      </c>
      <c r="K38" s="187">
        <v>40</v>
      </c>
      <c r="L38" s="186">
        <v>0</v>
      </c>
      <c r="M38" s="186">
        <f t="shared" si="6"/>
        <v>40</v>
      </c>
      <c r="N38" s="187">
        <v>80</v>
      </c>
      <c r="O38" s="187">
        <f t="shared" si="1"/>
        <v>3200</v>
      </c>
      <c r="P38" s="186">
        <v>20</v>
      </c>
      <c r="Q38" s="187">
        <f t="shared" si="2"/>
        <v>1600</v>
      </c>
      <c r="R38" s="186">
        <v>0</v>
      </c>
      <c r="S38" s="187">
        <f t="shared" si="3"/>
        <v>0</v>
      </c>
      <c r="T38" s="186">
        <v>20</v>
      </c>
      <c r="U38" s="187">
        <f t="shared" si="7"/>
        <v>1600</v>
      </c>
      <c r="V38" s="186">
        <v>0</v>
      </c>
      <c r="W38" s="187">
        <f t="shared" si="5"/>
        <v>0</v>
      </c>
    </row>
    <row r="39" spans="1:23" ht="17.25" customHeight="1" x14ac:dyDescent="0.45">
      <c r="A39" s="179"/>
      <c r="B39" s="185">
        <f t="shared" si="0"/>
        <v>30</v>
      </c>
      <c r="C39" s="189" t="s">
        <v>189</v>
      </c>
      <c r="D39" s="184" t="s">
        <v>80</v>
      </c>
      <c r="E39" s="192" t="s">
        <v>13</v>
      </c>
      <c r="F39" s="185">
        <v>1000</v>
      </c>
      <c r="G39" s="192" t="s">
        <v>349</v>
      </c>
      <c r="H39" s="186">
        <v>70</v>
      </c>
      <c r="I39" s="187">
        <v>70</v>
      </c>
      <c r="J39" s="187">
        <v>70</v>
      </c>
      <c r="K39" s="187">
        <v>70</v>
      </c>
      <c r="L39" s="186">
        <v>0</v>
      </c>
      <c r="M39" s="186">
        <v>0</v>
      </c>
      <c r="N39" s="187">
        <v>1200</v>
      </c>
      <c r="O39" s="187">
        <f t="shared" si="1"/>
        <v>0</v>
      </c>
      <c r="P39" s="186">
        <v>0</v>
      </c>
      <c r="Q39" s="187">
        <f t="shared" si="2"/>
        <v>0</v>
      </c>
      <c r="R39" s="186">
        <v>0</v>
      </c>
      <c r="S39" s="187">
        <f t="shared" si="3"/>
        <v>0</v>
      </c>
      <c r="T39" s="186">
        <v>0</v>
      </c>
      <c r="U39" s="187">
        <f t="shared" si="7"/>
        <v>0</v>
      </c>
      <c r="V39" s="186">
        <v>0</v>
      </c>
      <c r="W39" s="187">
        <f t="shared" si="5"/>
        <v>0</v>
      </c>
    </row>
    <row r="40" spans="1:23" ht="17.25" customHeight="1" x14ac:dyDescent="0.45">
      <c r="A40" s="179"/>
      <c r="B40" s="185">
        <f t="shared" si="0"/>
        <v>31</v>
      </c>
      <c r="C40" s="189" t="s">
        <v>191</v>
      </c>
      <c r="D40" s="193" t="s">
        <v>190</v>
      </c>
      <c r="E40" s="185" t="s">
        <v>116</v>
      </c>
      <c r="F40" s="185">
        <v>1</v>
      </c>
      <c r="G40" s="185" t="s">
        <v>116</v>
      </c>
      <c r="H40" s="186">
        <v>1</v>
      </c>
      <c r="I40" s="187">
        <v>1</v>
      </c>
      <c r="J40" s="187">
        <v>1</v>
      </c>
      <c r="K40" s="187">
        <v>1</v>
      </c>
      <c r="L40" s="186">
        <v>1</v>
      </c>
      <c r="M40" s="186">
        <f t="shared" si="6"/>
        <v>0</v>
      </c>
      <c r="N40" s="187">
        <v>3500</v>
      </c>
      <c r="O40" s="187">
        <f t="shared" si="1"/>
        <v>0</v>
      </c>
      <c r="P40" s="186">
        <v>0</v>
      </c>
      <c r="Q40" s="187">
        <f t="shared" si="2"/>
        <v>0</v>
      </c>
      <c r="R40" s="186">
        <v>0</v>
      </c>
      <c r="S40" s="187">
        <f t="shared" si="3"/>
        <v>0</v>
      </c>
      <c r="T40" s="186">
        <v>0</v>
      </c>
      <c r="U40" s="187">
        <f t="shared" si="7"/>
        <v>0</v>
      </c>
      <c r="V40" s="186">
        <v>0</v>
      </c>
      <c r="W40" s="187">
        <f t="shared" si="5"/>
        <v>0</v>
      </c>
    </row>
    <row r="41" spans="1:23" ht="17.25" customHeight="1" x14ac:dyDescent="0.45">
      <c r="A41" s="179"/>
      <c r="B41" s="185">
        <f t="shared" si="0"/>
        <v>32</v>
      </c>
      <c r="C41" s="189" t="s">
        <v>192</v>
      </c>
      <c r="D41" s="184" t="s">
        <v>81</v>
      </c>
      <c r="E41" s="185" t="s">
        <v>46</v>
      </c>
      <c r="F41" s="185">
        <v>1</v>
      </c>
      <c r="G41" s="185" t="s">
        <v>46</v>
      </c>
      <c r="H41" s="186">
        <v>6</v>
      </c>
      <c r="I41" s="187">
        <v>6</v>
      </c>
      <c r="J41" s="187">
        <v>6</v>
      </c>
      <c r="K41" s="187">
        <v>6</v>
      </c>
      <c r="L41" s="186">
        <v>0</v>
      </c>
      <c r="M41" s="186">
        <f t="shared" si="6"/>
        <v>6</v>
      </c>
      <c r="N41" s="187">
        <v>200</v>
      </c>
      <c r="O41" s="187">
        <f t="shared" si="1"/>
        <v>1200</v>
      </c>
      <c r="P41" s="186">
        <v>0</v>
      </c>
      <c r="Q41" s="187">
        <f t="shared" si="2"/>
        <v>0</v>
      </c>
      <c r="R41" s="186">
        <v>6</v>
      </c>
      <c r="S41" s="187">
        <f t="shared" si="3"/>
        <v>1200</v>
      </c>
      <c r="T41" s="186">
        <v>0</v>
      </c>
      <c r="U41" s="187">
        <f t="shared" si="7"/>
        <v>0</v>
      </c>
      <c r="V41" s="186">
        <v>0</v>
      </c>
      <c r="W41" s="187">
        <f t="shared" si="5"/>
        <v>0</v>
      </c>
    </row>
    <row r="42" spans="1:23" ht="17.25" customHeight="1" x14ac:dyDescent="0.45">
      <c r="A42" s="179"/>
      <c r="B42" s="185">
        <f t="shared" si="0"/>
        <v>33</v>
      </c>
      <c r="C42" s="189" t="s">
        <v>193</v>
      </c>
      <c r="D42" s="184" t="s">
        <v>82</v>
      </c>
      <c r="E42" s="185" t="s">
        <v>46</v>
      </c>
      <c r="F42" s="185">
        <v>1</v>
      </c>
      <c r="G42" s="185" t="s">
        <v>46</v>
      </c>
      <c r="H42" s="186">
        <v>6</v>
      </c>
      <c r="I42" s="187">
        <v>6</v>
      </c>
      <c r="J42" s="187">
        <v>6</v>
      </c>
      <c r="K42" s="187">
        <v>6</v>
      </c>
      <c r="L42" s="186">
        <v>0</v>
      </c>
      <c r="M42" s="186">
        <f t="shared" si="6"/>
        <v>6</v>
      </c>
      <c r="N42" s="187">
        <v>200</v>
      </c>
      <c r="O42" s="187">
        <f t="shared" si="1"/>
        <v>1200</v>
      </c>
      <c r="P42" s="186">
        <v>0</v>
      </c>
      <c r="Q42" s="187">
        <f t="shared" si="2"/>
        <v>0</v>
      </c>
      <c r="R42" s="186">
        <v>6</v>
      </c>
      <c r="S42" s="187">
        <f t="shared" si="3"/>
        <v>1200</v>
      </c>
      <c r="T42" s="186">
        <v>0</v>
      </c>
      <c r="U42" s="187">
        <f t="shared" si="7"/>
        <v>0</v>
      </c>
      <c r="V42" s="186">
        <v>0</v>
      </c>
      <c r="W42" s="187">
        <f t="shared" si="5"/>
        <v>0</v>
      </c>
    </row>
    <row r="43" spans="1:23" ht="17.25" customHeight="1" x14ac:dyDescent="0.45">
      <c r="A43" s="179"/>
      <c r="B43" s="185">
        <f t="shared" si="0"/>
        <v>34</v>
      </c>
      <c r="C43" s="189" t="s">
        <v>194</v>
      </c>
      <c r="D43" s="184" t="s">
        <v>34</v>
      </c>
      <c r="E43" s="185" t="s">
        <v>48</v>
      </c>
      <c r="F43" s="185">
        <v>1</v>
      </c>
      <c r="G43" s="185" t="s">
        <v>48</v>
      </c>
      <c r="H43" s="186">
        <v>3</v>
      </c>
      <c r="I43" s="187">
        <v>3</v>
      </c>
      <c r="J43" s="187">
        <v>3</v>
      </c>
      <c r="K43" s="187">
        <v>3</v>
      </c>
      <c r="L43" s="186">
        <v>0</v>
      </c>
      <c r="M43" s="186">
        <f t="shared" si="6"/>
        <v>3</v>
      </c>
      <c r="N43" s="187">
        <v>1200</v>
      </c>
      <c r="O43" s="187">
        <f t="shared" si="1"/>
        <v>3600</v>
      </c>
      <c r="P43" s="186">
        <v>0</v>
      </c>
      <c r="Q43" s="187">
        <f t="shared" si="2"/>
        <v>0</v>
      </c>
      <c r="R43" s="186">
        <v>3</v>
      </c>
      <c r="S43" s="187">
        <f t="shared" si="3"/>
        <v>3600</v>
      </c>
      <c r="T43" s="186">
        <v>0</v>
      </c>
      <c r="U43" s="187">
        <f t="shared" si="7"/>
        <v>0</v>
      </c>
      <c r="V43" s="186">
        <v>0</v>
      </c>
      <c r="W43" s="187">
        <f t="shared" si="5"/>
        <v>0</v>
      </c>
    </row>
    <row r="44" spans="1:23" ht="17.25" customHeight="1" x14ac:dyDescent="0.45">
      <c r="A44" s="179"/>
      <c r="B44" s="185">
        <f t="shared" si="0"/>
        <v>35</v>
      </c>
      <c r="C44" s="189" t="s">
        <v>195</v>
      </c>
      <c r="D44" s="184" t="s">
        <v>331</v>
      </c>
      <c r="E44" s="190" t="s">
        <v>50</v>
      </c>
      <c r="F44" s="185">
        <v>1</v>
      </c>
      <c r="G44" s="190" t="s">
        <v>50</v>
      </c>
      <c r="H44" s="186">
        <v>6</v>
      </c>
      <c r="I44" s="187">
        <v>6</v>
      </c>
      <c r="J44" s="187">
        <v>6</v>
      </c>
      <c r="K44" s="187">
        <v>6</v>
      </c>
      <c r="L44" s="186">
        <v>0</v>
      </c>
      <c r="M44" s="186">
        <v>4</v>
      </c>
      <c r="N44" s="187">
        <v>4000</v>
      </c>
      <c r="O44" s="187">
        <f t="shared" si="1"/>
        <v>16000</v>
      </c>
      <c r="P44" s="186">
        <v>1</v>
      </c>
      <c r="Q44" s="187">
        <f t="shared" si="2"/>
        <v>4000</v>
      </c>
      <c r="R44" s="186">
        <v>1</v>
      </c>
      <c r="S44" s="187">
        <f t="shared" si="3"/>
        <v>4000</v>
      </c>
      <c r="T44" s="186">
        <v>1</v>
      </c>
      <c r="U44" s="187">
        <f t="shared" si="7"/>
        <v>4000</v>
      </c>
      <c r="V44" s="186">
        <v>1</v>
      </c>
      <c r="W44" s="187">
        <f t="shared" si="5"/>
        <v>4000</v>
      </c>
    </row>
    <row r="45" spans="1:23" ht="17.25" customHeight="1" x14ac:dyDescent="0.45">
      <c r="A45" s="179"/>
      <c r="B45" s="185">
        <f t="shared" si="0"/>
        <v>36</v>
      </c>
      <c r="C45" s="189" t="s">
        <v>196</v>
      </c>
      <c r="D45" s="194" t="s">
        <v>83</v>
      </c>
      <c r="E45" s="190" t="s">
        <v>46</v>
      </c>
      <c r="F45" s="185">
        <v>1</v>
      </c>
      <c r="G45" s="190" t="s">
        <v>46</v>
      </c>
      <c r="H45" s="186">
        <v>7</v>
      </c>
      <c r="I45" s="187">
        <v>7</v>
      </c>
      <c r="J45" s="187">
        <v>7</v>
      </c>
      <c r="K45" s="187">
        <v>7</v>
      </c>
      <c r="L45" s="186">
        <v>2</v>
      </c>
      <c r="M45" s="186">
        <f t="shared" si="6"/>
        <v>5</v>
      </c>
      <c r="N45" s="187">
        <v>9000</v>
      </c>
      <c r="O45" s="187">
        <f t="shared" si="1"/>
        <v>45000</v>
      </c>
      <c r="P45" s="186">
        <v>3</v>
      </c>
      <c r="Q45" s="187">
        <f t="shared" si="2"/>
        <v>27000</v>
      </c>
      <c r="R45" s="186">
        <v>0</v>
      </c>
      <c r="S45" s="187">
        <f t="shared" si="3"/>
        <v>0</v>
      </c>
      <c r="T45" s="186">
        <v>2</v>
      </c>
      <c r="U45" s="187">
        <f t="shared" si="7"/>
        <v>18000</v>
      </c>
      <c r="V45" s="186">
        <v>0</v>
      </c>
      <c r="W45" s="187">
        <f t="shared" si="5"/>
        <v>0</v>
      </c>
    </row>
    <row r="46" spans="1:23" ht="17.25" customHeight="1" x14ac:dyDescent="0.45">
      <c r="A46" s="179"/>
      <c r="B46" s="185">
        <f t="shared" si="0"/>
        <v>37</v>
      </c>
      <c r="C46" s="189" t="s">
        <v>197</v>
      </c>
      <c r="D46" s="194" t="s">
        <v>84</v>
      </c>
      <c r="E46" s="195" t="s">
        <v>50</v>
      </c>
      <c r="F46" s="185">
        <v>1</v>
      </c>
      <c r="G46" s="195" t="s">
        <v>50</v>
      </c>
      <c r="H46" s="186">
        <v>6</v>
      </c>
      <c r="I46" s="187">
        <v>6</v>
      </c>
      <c r="J46" s="187">
        <v>6</v>
      </c>
      <c r="K46" s="187">
        <v>6</v>
      </c>
      <c r="L46" s="186">
        <v>3</v>
      </c>
      <c r="M46" s="186">
        <f t="shared" si="6"/>
        <v>3</v>
      </c>
      <c r="N46" s="187">
        <v>3000</v>
      </c>
      <c r="O46" s="187">
        <f t="shared" si="1"/>
        <v>9000</v>
      </c>
      <c r="P46" s="186">
        <v>0</v>
      </c>
      <c r="Q46" s="187">
        <f t="shared" si="2"/>
        <v>0</v>
      </c>
      <c r="R46" s="186">
        <v>3</v>
      </c>
      <c r="S46" s="187">
        <f t="shared" si="3"/>
        <v>9000</v>
      </c>
      <c r="T46" s="186">
        <v>0</v>
      </c>
      <c r="U46" s="187">
        <f t="shared" si="7"/>
        <v>0</v>
      </c>
      <c r="V46" s="186">
        <v>0</v>
      </c>
      <c r="W46" s="187">
        <f t="shared" si="5"/>
        <v>0</v>
      </c>
    </row>
    <row r="47" spans="1:23" ht="17.25" customHeight="1" x14ac:dyDescent="0.45">
      <c r="A47" s="179"/>
      <c r="B47" s="185">
        <f t="shared" si="0"/>
        <v>38</v>
      </c>
      <c r="C47" s="189" t="s">
        <v>198</v>
      </c>
      <c r="D47" s="194" t="s">
        <v>85</v>
      </c>
      <c r="E47" s="195" t="s">
        <v>50</v>
      </c>
      <c r="F47" s="185">
        <v>1</v>
      </c>
      <c r="G47" s="195" t="s">
        <v>50</v>
      </c>
      <c r="H47" s="186">
        <v>7</v>
      </c>
      <c r="I47" s="187">
        <v>7</v>
      </c>
      <c r="J47" s="187">
        <v>7</v>
      </c>
      <c r="K47" s="187">
        <v>7</v>
      </c>
      <c r="L47" s="186">
        <v>2</v>
      </c>
      <c r="M47" s="186">
        <f t="shared" si="6"/>
        <v>5</v>
      </c>
      <c r="N47" s="187">
        <v>7500</v>
      </c>
      <c r="O47" s="187">
        <f t="shared" si="1"/>
        <v>37500</v>
      </c>
      <c r="P47" s="186">
        <v>0</v>
      </c>
      <c r="Q47" s="187">
        <f t="shared" si="2"/>
        <v>0</v>
      </c>
      <c r="R47" s="186">
        <v>5</v>
      </c>
      <c r="S47" s="187">
        <f t="shared" si="3"/>
        <v>37500</v>
      </c>
      <c r="T47" s="186">
        <v>0</v>
      </c>
      <c r="U47" s="187">
        <f t="shared" si="7"/>
        <v>0</v>
      </c>
      <c r="V47" s="186">
        <v>0</v>
      </c>
      <c r="W47" s="187">
        <f t="shared" si="5"/>
        <v>0</v>
      </c>
    </row>
    <row r="48" spans="1:23" ht="17.25" customHeight="1" x14ac:dyDescent="0.45">
      <c r="A48" s="179"/>
      <c r="B48" s="185">
        <f t="shared" si="0"/>
        <v>39</v>
      </c>
      <c r="C48" s="189" t="s">
        <v>199</v>
      </c>
      <c r="D48" s="194" t="s">
        <v>294</v>
      </c>
      <c r="E48" s="195" t="s">
        <v>50</v>
      </c>
      <c r="F48" s="185">
        <v>1</v>
      </c>
      <c r="G48" s="195" t="s">
        <v>50</v>
      </c>
      <c r="H48" s="186">
        <v>7</v>
      </c>
      <c r="I48" s="187">
        <v>7</v>
      </c>
      <c r="J48" s="187">
        <v>7</v>
      </c>
      <c r="K48" s="187">
        <v>7</v>
      </c>
      <c r="L48" s="186">
        <v>3</v>
      </c>
      <c r="M48" s="186">
        <f t="shared" si="6"/>
        <v>4</v>
      </c>
      <c r="N48" s="187">
        <v>4000</v>
      </c>
      <c r="O48" s="187">
        <f t="shared" si="1"/>
        <v>16000</v>
      </c>
      <c r="P48" s="186">
        <v>2</v>
      </c>
      <c r="Q48" s="187">
        <f t="shared" si="2"/>
        <v>8000</v>
      </c>
      <c r="R48" s="186">
        <v>2</v>
      </c>
      <c r="S48" s="187">
        <f t="shared" si="3"/>
        <v>8000</v>
      </c>
      <c r="T48" s="186">
        <v>0</v>
      </c>
      <c r="U48" s="187">
        <f t="shared" si="7"/>
        <v>0</v>
      </c>
      <c r="V48" s="186">
        <v>0</v>
      </c>
      <c r="W48" s="187">
        <f t="shared" si="5"/>
        <v>0</v>
      </c>
    </row>
    <row r="49" spans="1:23" ht="17.25" customHeight="1" x14ac:dyDescent="0.45">
      <c r="A49" s="179"/>
      <c r="B49" s="185">
        <f>IF(B48&gt;0,B48+1,B47+1)</f>
        <v>40</v>
      </c>
      <c r="C49" s="189" t="s">
        <v>201</v>
      </c>
      <c r="D49" s="194" t="s">
        <v>330</v>
      </c>
      <c r="E49" s="195" t="s">
        <v>50</v>
      </c>
      <c r="F49" s="185">
        <v>1</v>
      </c>
      <c r="G49" s="195" t="s">
        <v>50</v>
      </c>
      <c r="H49" s="186">
        <v>10</v>
      </c>
      <c r="I49" s="187">
        <v>8</v>
      </c>
      <c r="J49" s="187">
        <v>8</v>
      </c>
      <c r="K49" s="187">
        <v>8</v>
      </c>
      <c r="L49" s="186">
        <v>0</v>
      </c>
      <c r="M49" s="186">
        <f t="shared" si="6"/>
        <v>8</v>
      </c>
      <c r="N49" s="187">
        <v>9000</v>
      </c>
      <c r="O49" s="187">
        <f t="shared" si="1"/>
        <v>72000</v>
      </c>
      <c r="P49" s="186">
        <v>2</v>
      </c>
      <c r="Q49" s="187">
        <f t="shared" si="2"/>
        <v>18000</v>
      </c>
      <c r="R49" s="186">
        <v>2</v>
      </c>
      <c r="S49" s="187">
        <f t="shared" si="3"/>
        <v>18000</v>
      </c>
      <c r="T49" s="186">
        <v>2</v>
      </c>
      <c r="U49" s="187">
        <f t="shared" si="7"/>
        <v>18000</v>
      </c>
      <c r="V49" s="186">
        <v>2</v>
      </c>
      <c r="W49" s="187">
        <f t="shared" si="5"/>
        <v>18000</v>
      </c>
    </row>
    <row r="50" spans="1:23" ht="17.25" customHeight="1" x14ac:dyDescent="0.45">
      <c r="A50" s="179"/>
      <c r="B50" s="185">
        <f>IF(B49&gt;0,B49+1,B48+1)</f>
        <v>41</v>
      </c>
      <c r="C50" s="189" t="s">
        <v>202</v>
      </c>
      <c r="D50" s="184" t="s">
        <v>332</v>
      </c>
      <c r="E50" s="195" t="s">
        <v>50</v>
      </c>
      <c r="F50" s="185">
        <v>1</v>
      </c>
      <c r="G50" s="195" t="s">
        <v>50</v>
      </c>
      <c r="H50" s="186">
        <v>6</v>
      </c>
      <c r="I50" s="187">
        <v>6</v>
      </c>
      <c r="J50" s="187">
        <v>6</v>
      </c>
      <c r="K50" s="187">
        <v>6</v>
      </c>
      <c r="L50" s="186">
        <v>0</v>
      </c>
      <c r="M50" s="186">
        <f t="shared" si="6"/>
        <v>6</v>
      </c>
      <c r="N50" s="187">
        <v>4500</v>
      </c>
      <c r="O50" s="187">
        <f t="shared" si="1"/>
        <v>27000</v>
      </c>
      <c r="P50" s="186">
        <v>2</v>
      </c>
      <c r="Q50" s="187">
        <f t="shared" si="2"/>
        <v>9000</v>
      </c>
      <c r="R50" s="186">
        <v>2</v>
      </c>
      <c r="S50" s="187">
        <f t="shared" si="3"/>
        <v>9000</v>
      </c>
      <c r="T50" s="186">
        <v>2</v>
      </c>
      <c r="U50" s="187">
        <f t="shared" si="7"/>
        <v>9000</v>
      </c>
      <c r="V50" s="186">
        <v>0</v>
      </c>
      <c r="W50" s="187">
        <f t="shared" si="5"/>
        <v>0</v>
      </c>
    </row>
    <row r="51" spans="1:23" ht="17.25" customHeight="1" x14ac:dyDescent="0.45">
      <c r="A51" s="179"/>
      <c r="B51" s="185">
        <f t="shared" si="0"/>
        <v>42</v>
      </c>
      <c r="C51" s="189" t="s">
        <v>203</v>
      </c>
      <c r="D51" s="184" t="s">
        <v>86</v>
      </c>
      <c r="E51" s="190" t="s">
        <v>200</v>
      </c>
      <c r="F51" s="185">
        <v>1</v>
      </c>
      <c r="G51" s="190" t="s">
        <v>200</v>
      </c>
      <c r="H51" s="186">
        <v>12</v>
      </c>
      <c r="I51" s="187">
        <v>0</v>
      </c>
      <c r="J51" s="187">
        <v>0</v>
      </c>
      <c r="K51" s="187">
        <v>9</v>
      </c>
      <c r="L51" s="186">
        <v>0</v>
      </c>
      <c r="M51" s="186">
        <v>0</v>
      </c>
      <c r="N51" s="187">
        <v>60</v>
      </c>
      <c r="O51" s="187">
        <f t="shared" si="1"/>
        <v>0</v>
      </c>
      <c r="P51" s="186">
        <v>0</v>
      </c>
      <c r="Q51" s="187">
        <f t="shared" si="2"/>
        <v>0</v>
      </c>
      <c r="R51" s="186">
        <v>0</v>
      </c>
      <c r="S51" s="187">
        <f t="shared" si="3"/>
        <v>0</v>
      </c>
      <c r="T51" s="186">
        <v>0</v>
      </c>
      <c r="U51" s="187">
        <f t="shared" si="7"/>
        <v>0</v>
      </c>
      <c r="V51" s="186">
        <v>0</v>
      </c>
      <c r="W51" s="187">
        <f t="shared" si="5"/>
        <v>0</v>
      </c>
    </row>
    <row r="52" spans="1:23" ht="17.25" customHeight="1" x14ac:dyDescent="0.45">
      <c r="A52" s="179"/>
      <c r="B52" s="185">
        <f t="shared" si="0"/>
        <v>43</v>
      </c>
      <c r="C52" s="189" t="s">
        <v>204</v>
      </c>
      <c r="D52" s="184" t="s">
        <v>87</v>
      </c>
      <c r="E52" s="190" t="s">
        <v>200</v>
      </c>
      <c r="F52" s="185">
        <v>1</v>
      </c>
      <c r="G52" s="190" t="s">
        <v>200</v>
      </c>
      <c r="H52" s="186">
        <v>12</v>
      </c>
      <c r="I52" s="187">
        <v>0</v>
      </c>
      <c r="J52" s="187">
        <v>0</v>
      </c>
      <c r="K52" s="187">
        <v>9</v>
      </c>
      <c r="L52" s="186">
        <v>0</v>
      </c>
      <c r="M52" s="186">
        <v>0</v>
      </c>
      <c r="N52" s="187">
        <v>500</v>
      </c>
      <c r="O52" s="187">
        <f t="shared" si="1"/>
        <v>0</v>
      </c>
      <c r="P52" s="186">
        <v>0</v>
      </c>
      <c r="Q52" s="187">
        <f t="shared" si="2"/>
        <v>0</v>
      </c>
      <c r="R52" s="186">
        <v>0</v>
      </c>
      <c r="S52" s="187">
        <f t="shared" si="3"/>
        <v>0</v>
      </c>
      <c r="T52" s="186">
        <v>0</v>
      </c>
      <c r="U52" s="187">
        <f t="shared" si="7"/>
        <v>0</v>
      </c>
      <c r="V52" s="186">
        <v>0</v>
      </c>
      <c r="W52" s="187">
        <f t="shared" si="5"/>
        <v>0</v>
      </c>
    </row>
    <row r="53" spans="1:23" ht="17.25" customHeight="1" x14ac:dyDescent="0.45">
      <c r="A53" s="185"/>
      <c r="B53" s="185"/>
      <c r="C53" s="185"/>
      <c r="D53" s="240" t="s">
        <v>205</v>
      </c>
      <c r="E53" s="185"/>
      <c r="F53" s="185"/>
      <c r="G53" s="185"/>
      <c r="H53" s="241"/>
      <c r="I53" s="241"/>
      <c r="J53" s="241"/>
      <c r="K53" s="187"/>
      <c r="L53" s="241"/>
      <c r="M53" s="186"/>
      <c r="N53" s="241"/>
      <c r="O53" s="241"/>
      <c r="P53" s="241"/>
      <c r="Q53" s="241"/>
      <c r="R53" s="241"/>
      <c r="S53" s="241"/>
      <c r="T53" s="241"/>
      <c r="U53" s="241"/>
      <c r="V53" s="241"/>
      <c r="W53" s="187">
        <f t="shared" si="5"/>
        <v>0</v>
      </c>
    </row>
    <row r="54" spans="1:23" ht="17.25" customHeight="1" x14ac:dyDescent="0.45">
      <c r="A54" s="179"/>
      <c r="B54" s="185">
        <f t="shared" si="0"/>
        <v>44</v>
      </c>
      <c r="C54" s="189" t="s">
        <v>206</v>
      </c>
      <c r="D54" s="196" t="s">
        <v>362</v>
      </c>
      <c r="E54" s="185" t="s">
        <v>49</v>
      </c>
      <c r="F54" s="185">
        <v>50</v>
      </c>
      <c r="G54" s="185" t="s">
        <v>42</v>
      </c>
      <c r="H54" s="186">
        <v>15</v>
      </c>
      <c r="I54" s="187">
        <v>15</v>
      </c>
      <c r="J54" s="187">
        <v>15</v>
      </c>
      <c r="K54" s="187">
        <v>15</v>
      </c>
      <c r="L54" s="186">
        <v>5</v>
      </c>
      <c r="M54" s="186">
        <v>10</v>
      </c>
      <c r="N54" s="187">
        <v>4750</v>
      </c>
      <c r="O54" s="187">
        <f t="shared" ref="O54:O76" si="8">M54*N54</f>
        <v>47500</v>
      </c>
      <c r="P54" s="186">
        <v>5</v>
      </c>
      <c r="Q54" s="187">
        <f t="shared" ref="Q54:Q76" si="9">N54*P54</f>
        <v>23750</v>
      </c>
      <c r="R54" s="186">
        <v>0</v>
      </c>
      <c r="S54" s="187">
        <f t="shared" ref="S54:S76" si="10">$N54*R54</f>
        <v>0</v>
      </c>
      <c r="T54" s="186">
        <v>5</v>
      </c>
      <c r="U54" s="187">
        <f t="shared" ref="U54:U76" si="11">$N54*T54</f>
        <v>23750</v>
      </c>
      <c r="V54" s="186">
        <v>0</v>
      </c>
      <c r="W54" s="187">
        <f t="shared" si="5"/>
        <v>0</v>
      </c>
    </row>
    <row r="55" spans="1:23" ht="17.25" customHeight="1" x14ac:dyDescent="0.45">
      <c r="A55" s="179"/>
      <c r="B55" s="185">
        <f>IF(B54&gt;0,B54+1,B53+1)</f>
        <v>45</v>
      </c>
      <c r="C55" s="189" t="s">
        <v>207</v>
      </c>
      <c r="D55" s="196" t="s">
        <v>326</v>
      </c>
      <c r="E55" s="185" t="s">
        <v>35</v>
      </c>
      <c r="F55" s="185">
        <v>100</v>
      </c>
      <c r="G55" s="185" t="s">
        <v>42</v>
      </c>
      <c r="H55" s="186">
        <v>25</v>
      </c>
      <c r="I55" s="187">
        <v>10</v>
      </c>
      <c r="J55" s="187">
        <v>10</v>
      </c>
      <c r="K55" s="187">
        <v>20</v>
      </c>
      <c r="L55" s="186">
        <v>1</v>
      </c>
      <c r="M55" s="186">
        <v>20</v>
      </c>
      <c r="N55" s="187">
        <v>11770</v>
      </c>
      <c r="O55" s="187">
        <f t="shared" si="8"/>
        <v>235400</v>
      </c>
      <c r="P55" s="186">
        <v>5</v>
      </c>
      <c r="Q55" s="187">
        <f t="shared" si="9"/>
        <v>58850</v>
      </c>
      <c r="R55" s="186">
        <v>5</v>
      </c>
      <c r="S55" s="187">
        <f t="shared" si="10"/>
        <v>58850</v>
      </c>
      <c r="T55" s="186">
        <v>5</v>
      </c>
      <c r="U55" s="187">
        <f t="shared" si="11"/>
        <v>58850</v>
      </c>
      <c r="V55" s="186">
        <v>5</v>
      </c>
      <c r="W55" s="187">
        <f t="shared" si="5"/>
        <v>58850</v>
      </c>
    </row>
    <row r="56" spans="1:23" ht="17.25" customHeight="1" x14ac:dyDescent="0.45">
      <c r="A56" s="179"/>
      <c r="B56" s="185">
        <f>IF(B55&gt;0,B55+1,B54+1)</f>
        <v>46</v>
      </c>
      <c r="C56" s="189" t="s">
        <v>208</v>
      </c>
      <c r="D56" s="196" t="s">
        <v>363</v>
      </c>
      <c r="E56" s="185" t="s">
        <v>49</v>
      </c>
      <c r="F56" s="185">
        <v>50</v>
      </c>
      <c r="G56" s="185" t="s">
        <v>42</v>
      </c>
      <c r="H56" s="186">
        <v>15</v>
      </c>
      <c r="I56" s="187">
        <v>20</v>
      </c>
      <c r="J56" s="187">
        <v>20</v>
      </c>
      <c r="K56" s="187">
        <v>15</v>
      </c>
      <c r="L56" s="186">
        <v>5</v>
      </c>
      <c r="M56" s="186">
        <v>15</v>
      </c>
      <c r="N56" s="187">
        <v>2370</v>
      </c>
      <c r="O56" s="187">
        <f t="shared" si="8"/>
        <v>35550</v>
      </c>
      <c r="P56" s="186">
        <v>5</v>
      </c>
      <c r="Q56" s="187">
        <f t="shared" si="9"/>
        <v>11850</v>
      </c>
      <c r="R56" s="186">
        <v>5</v>
      </c>
      <c r="S56" s="187">
        <f t="shared" si="10"/>
        <v>11850</v>
      </c>
      <c r="T56" s="186">
        <v>5</v>
      </c>
      <c r="U56" s="187">
        <f t="shared" si="11"/>
        <v>11850</v>
      </c>
      <c r="V56" s="186">
        <v>0</v>
      </c>
      <c r="W56" s="187">
        <f t="shared" si="5"/>
        <v>0</v>
      </c>
    </row>
    <row r="57" spans="1:23" ht="17.25" customHeight="1" x14ac:dyDescent="0.45">
      <c r="A57" s="179"/>
      <c r="B57" s="185">
        <f t="shared" si="0"/>
        <v>47</v>
      </c>
      <c r="C57" s="189" t="s">
        <v>209</v>
      </c>
      <c r="D57" s="196" t="s">
        <v>295</v>
      </c>
      <c r="E57" s="197" t="s">
        <v>49</v>
      </c>
      <c r="F57" s="185">
        <v>40</v>
      </c>
      <c r="G57" s="197" t="s">
        <v>42</v>
      </c>
      <c r="H57" s="186">
        <v>100</v>
      </c>
      <c r="I57" s="187">
        <v>100</v>
      </c>
      <c r="J57" s="187">
        <v>100</v>
      </c>
      <c r="K57" s="187">
        <v>100</v>
      </c>
      <c r="L57" s="186">
        <v>8</v>
      </c>
      <c r="M57" s="186">
        <v>120</v>
      </c>
      <c r="N57" s="187">
        <v>800</v>
      </c>
      <c r="O57" s="187">
        <f t="shared" si="8"/>
        <v>96000</v>
      </c>
      <c r="P57" s="186">
        <v>30</v>
      </c>
      <c r="Q57" s="187">
        <f t="shared" si="9"/>
        <v>24000</v>
      </c>
      <c r="R57" s="186">
        <v>30</v>
      </c>
      <c r="S57" s="187">
        <f t="shared" si="10"/>
        <v>24000</v>
      </c>
      <c r="T57" s="186">
        <v>30</v>
      </c>
      <c r="U57" s="187">
        <f t="shared" si="11"/>
        <v>24000</v>
      </c>
      <c r="V57" s="186">
        <v>30</v>
      </c>
      <c r="W57" s="187">
        <f t="shared" si="5"/>
        <v>24000</v>
      </c>
    </row>
    <row r="58" spans="1:23" ht="17.25" customHeight="1" x14ac:dyDescent="0.45">
      <c r="A58" s="179"/>
      <c r="B58" s="185">
        <f t="shared" si="0"/>
        <v>48</v>
      </c>
      <c r="C58" s="189" t="s">
        <v>210</v>
      </c>
      <c r="D58" s="196" t="s">
        <v>296</v>
      </c>
      <c r="E58" s="185" t="s">
        <v>49</v>
      </c>
      <c r="F58" s="185">
        <v>40</v>
      </c>
      <c r="G58" s="185" t="s">
        <v>42</v>
      </c>
      <c r="H58" s="186">
        <v>10</v>
      </c>
      <c r="I58" s="187">
        <v>10</v>
      </c>
      <c r="J58" s="187">
        <v>20</v>
      </c>
      <c r="K58" s="187">
        <v>50</v>
      </c>
      <c r="L58" s="186">
        <v>5</v>
      </c>
      <c r="M58" s="186">
        <v>45</v>
      </c>
      <c r="N58" s="187">
        <v>1000</v>
      </c>
      <c r="O58" s="187">
        <f t="shared" si="8"/>
        <v>45000</v>
      </c>
      <c r="P58" s="186">
        <v>15</v>
      </c>
      <c r="Q58" s="187">
        <f t="shared" si="9"/>
        <v>15000</v>
      </c>
      <c r="R58" s="186">
        <v>10</v>
      </c>
      <c r="S58" s="187">
        <f t="shared" si="10"/>
        <v>10000</v>
      </c>
      <c r="T58" s="186">
        <v>10</v>
      </c>
      <c r="U58" s="187">
        <f t="shared" si="11"/>
        <v>10000</v>
      </c>
      <c r="V58" s="186">
        <v>10</v>
      </c>
      <c r="W58" s="187">
        <f t="shared" si="5"/>
        <v>10000</v>
      </c>
    </row>
    <row r="59" spans="1:23" ht="17.25" customHeight="1" x14ac:dyDescent="0.45">
      <c r="A59" s="179"/>
      <c r="B59" s="185">
        <f t="shared" si="0"/>
        <v>49</v>
      </c>
      <c r="C59" s="189" t="s">
        <v>211</v>
      </c>
      <c r="D59" s="196" t="s">
        <v>297</v>
      </c>
      <c r="E59" s="185" t="s">
        <v>49</v>
      </c>
      <c r="F59" s="185">
        <v>100</v>
      </c>
      <c r="G59" s="185" t="s">
        <v>42</v>
      </c>
      <c r="H59" s="186">
        <v>4</v>
      </c>
      <c r="I59" s="187">
        <v>4</v>
      </c>
      <c r="J59" s="187">
        <v>4</v>
      </c>
      <c r="K59" s="187">
        <v>5</v>
      </c>
      <c r="L59" s="186">
        <v>0</v>
      </c>
      <c r="M59" s="186">
        <v>5</v>
      </c>
      <c r="N59" s="187">
        <v>3750</v>
      </c>
      <c r="O59" s="187">
        <f t="shared" si="8"/>
        <v>18750</v>
      </c>
      <c r="P59" s="186">
        <v>3</v>
      </c>
      <c r="Q59" s="187">
        <f t="shared" si="9"/>
        <v>11250</v>
      </c>
      <c r="R59" s="186">
        <v>0</v>
      </c>
      <c r="S59" s="187">
        <f t="shared" si="10"/>
        <v>0</v>
      </c>
      <c r="T59" s="186">
        <v>2</v>
      </c>
      <c r="U59" s="187">
        <f t="shared" si="11"/>
        <v>7500</v>
      </c>
      <c r="V59" s="186">
        <v>0</v>
      </c>
      <c r="W59" s="187">
        <f t="shared" si="5"/>
        <v>0</v>
      </c>
    </row>
    <row r="60" spans="1:23" ht="17.25" customHeight="1" x14ac:dyDescent="0.45">
      <c r="A60" s="179"/>
      <c r="B60" s="185">
        <f t="shared" si="0"/>
        <v>50</v>
      </c>
      <c r="C60" s="189" t="s">
        <v>212</v>
      </c>
      <c r="D60" s="196" t="s">
        <v>298</v>
      </c>
      <c r="E60" s="185" t="s">
        <v>49</v>
      </c>
      <c r="F60" s="185">
        <v>50</v>
      </c>
      <c r="G60" s="185" t="s">
        <v>42</v>
      </c>
      <c r="H60" s="186">
        <v>10</v>
      </c>
      <c r="I60" s="187">
        <v>5</v>
      </c>
      <c r="J60" s="187">
        <v>5</v>
      </c>
      <c r="K60" s="187">
        <v>10</v>
      </c>
      <c r="L60" s="186">
        <v>3</v>
      </c>
      <c r="M60" s="186">
        <v>10</v>
      </c>
      <c r="N60" s="187">
        <v>1400</v>
      </c>
      <c r="O60" s="187">
        <f t="shared" si="8"/>
        <v>14000</v>
      </c>
      <c r="P60" s="186">
        <v>5</v>
      </c>
      <c r="Q60" s="187">
        <f t="shared" si="9"/>
        <v>7000</v>
      </c>
      <c r="R60" s="186">
        <v>0</v>
      </c>
      <c r="S60" s="187">
        <f t="shared" si="10"/>
        <v>0</v>
      </c>
      <c r="T60" s="186">
        <v>5</v>
      </c>
      <c r="U60" s="187">
        <f t="shared" si="11"/>
        <v>7000</v>
      </c>
      <c r="V60" s="186">
        <v>0</v>
      </c>
      <c r="W60" s="187">
        <f t="shared" si="5"/>
        <v>0</v>
      </c>
    </row>
    <row r="61" spans="1:23" ht="17.25" customHeight="1" x14ac:dyDescent="0.5">
      <c r="H61" s="242" t="s">
        <v>375</v>
      </c>
    </row>
    <row r="62" spans="1:23" ht="17.25" customHeight="1" x14ac:dyDescent="0.45">
      <c r="A62" s="165" t="s">
        <v>122</v>
      </c>
      <c r="B62" s="165" t="s">
        <v>15</v>
      </c>
      <c r="C62" s="165" t="s">
        <v>120</v>
      </c>
      <c r="D62" s="165"/>
      <c r="E62" s="165" t="s">
        <v>124</v>
      </c>
      <c r="F62" s="165" t="s">
        <v>16</v>
      </c>
      <c r="G62" s="165" t="s">
        <v>31</v>
      </c>
      <c r="H62" s="166" t="s">
        <v>18</v>
      </c>
      <c r="I62" s="167"/>
      <c r="J62" s="168"/>
      <c r="K62" s="165" t="s">
        <v>19</v>
      </c>
      <c r="L62" s="165" t="s">
        <v>20</v>
      </c>
      <c r="M62" s="169" t="s">
        <v>21</v>
      </c>
      <c r="N62" s="169" t="s">
        <v>17</v>
      </c>
      <c r="O62" s="169" t="s">
        <v>33</v>
      </c>
      <c r="P62" s="170" t="s">
        <v>22</v>
      </c>
      <c r="Q62" s="171"/>
      <c r="R62" s="170" t="s">
        <v>23</v>
      </c>
      <c r="S62" s="171"/>
      <c r="T62" s="170" t="s">
        <v>24</v>
      </c>
      <c r="U62" s="171"/>
      <c r="V62" s="170" t="s">
        <v>25</v>
      </c>
      <c r="W62" s="171"/>
    </row>
    <row r="63" spans="1:23" ht="17.25" customHeight="1" x14ac:dyDescent="0.45">
      <c r="A63" s="172"/>
      <c r="B63" s="172" t="s">
        <v>26</v>
      </c>
      <c r="C63" s="172" t="s">
        <v>121</v>
      </c>
      <c r="D63" s="172" t="s">
        <v>123</v>
      </c>
      <c r="E63" s="172" t="s">
        <v>125</v>
      </c>
      <c r="F63" s="172" t="s">
        <v>27</v>
      </c>
      <c r="G63" s="172" t="s">
        <v>27</v>
      </c>
      <c r="H63" s="173" t="s">
        <v>29</v>
      </c>
      <c r="I63" s="174"/>
      <c r="J63" s="175"/>
      <c r="K63" s="172" t="s">
        <v>143</v>
      </c>
      <c r="L63" s="172" t="s">
        <v>30</v>
      </c>
      <c r="M63" s="176" t="s">
        <v>126</v>
      </c>
      <c r="N63" s="176" t="s">
        <v>28</v>
      </c>
      <c r="O63" s="176" t="s">
        <v>127</v>
      </c>
      <c r="P63" s="177" t="s">
        <v>316</v>
      </c>
      <c r="Q63" s="177"/>
      <c r="R63" s="177" t="s">
        <v>317</v>
      </c>
      <c r="S63" s="177"/>
      <c r="T63" s="177" t="s">
        <v>318</v>
      </c>
      <c r="U63" s="177"/>
      <c r="V63" s="177" t="s">
        <v>319</v>
      </c>
      <c r="W63" s="177"/>
    </row>
    <row r="64" spans="1:23" ht="17.25" customHeight="1" x14ac:dyDescent="0.45">
      <c r="A64" s="178"/>
      <c r="B64" s="178"/>
      <c r="C64" s="178"/>
      <c r="D64" s="178"/>
      <c r="E64" s="178"/>
      <c r="F64" s="178"/>
      <c r="G64" s="178"/>
      <c r="H64" s="179">
        <v>2561</v>
      </c>
      <c r="I64" s="178">
        <v>2562</v>
      </c>
      <c r="J64" s="178">
        <v>2563</v>
      </c>
      <c r="K64" s="178">
        <f>J64+1</f>
        <v>2564</v>
      </c>
      <c r="L64" s="178" t="s">
        <v>32</v>
      </c>
      <c r="M64" s="178">
        <f>J64+1</f>
        <v>2564</v>
      </c>
      <c r="N64" s="180" t="s">
        <v>31</v>
      </c>
      <c r="O64" s="180"/>
      <c r="P64" s="179" t="s">
        <v>12</v>
      </c>
      <c r="Q64" s="181" t="s">
        <v>128</v>
      </c>
      <c r="R64" s="179" t="s">
        <v>12</v>
      </c>
      <c r="S64" s="181" t="s">
        <v>128</v>
      </c>
      <c r="T64" s="179" t="s">
        <v>12</v>
      </c>
      <c r="U64" s="181" t="s">
        <v>128</v>
      </c>
      <c r="V64" s="179" t="s">
        <v>12</v>
      </c>
      <c r="W64" s="181" t="s">
        <v>128</v>
      </c>
    </row>
    <row r="65" spans="1:23" ht="17.25" customHeight="1" x14ac:dyDescent="0.45">
      <c r="A65" s="179"/>
      <c r="B65" s="185">
        <f>IF(B60&gt;0,B60+1,B59+1)</f>
        <v>51</v>
      </c>
      <c r="C65" s="189" t="s">
        <v>213</v>
      </c>
      <c r="D65" s="196" t="s">
        <v>299</v>
      </c>
      <c r="E65" s="185" t="s">
        <v>49</v>
      </c>
      <c r="F65" s="185">
        <v>100</v>
      </c>
      <c r="G65" s="185" t="s">
        <v>42</v>
      </c>
      <c r="H65" s="186">
        <v>2</v>
      </c>
      <c r="I65" s="187">
        <v>2</v>
      </c>
      <c r="J65" s="187">
        <v>2</v>
      </c>
      <c r="K65" s="187">
        <v>3</v>
      </c>
      <c r="L65" s="186">
        <v>1</v>
      </c>
      <c r="M65" s="186">
        <f t="shared" si="6"/>
        <v>2</v>
      </c>
      <c r="N65" s="187">
        <v>4000</v>
      </c>
      <c r="O65" s="187">
        <f t="shared" si="8"/>
        <v>8000</v>
      </c>
      <c r="P65" s="186">
        <v>0</v>
      </c>
      <c r="Q65" s="187">
        <f t="shared" si="9"/>
        <v>0</v>
      </c>
      <c r="R65" s="186">
        <v>2</v>
      </c>
      <c r="S65" s="187">
        <f t="shared" si="10"/>
        <v>8000</v>
      </c>
      <c r="T65" s="186">
        <v>0</v>
      </c>
      <c r="U65" s="187">
        <f t="shared" si="11"/>
        <v>0</v>
      </c>
      <c r="V65" s="186">
        <v>0</v>
      </c>
      <c r="W65" s="187">
        <f t="shared" si="5"/>
        <v>0</v>
      </c>
    </row>
    <row r="66" spans="1:23" ht="17.25" customHeight="1" x14ac:dyDescent="0.45">
      <c r="A66" s="179"/>
      <c r="B66" s="185">
        <f>IF(B65&gt;0,B65+1,B60+1)</f>
        <v>52</v>
      </c>
      <c r="C66" s="189" t="s">
        <v>214</v>
      </c>
      <c r="D66" s="196" t="s">
        <v>300</v>
      </c>
      <c r="E66" s="185" t="s">
        <v>49</v>
      </c>
      <c r="F66" s="185">
        <v>40</v>
      </c>
      <c r="G66" s="185" t="s">
        <v>42</v>
      </c>
      <c r="H66" s="186">
        <v>45</v>
      </c>
      <c r="I66" s="187">
        <v>36</v>
      </c>
      <c r="J66" s="187">
        <v>36</v>
      </c>
      <c r="K66" s="187">
        <v>45</v>
      </c>
      <c r="L66" s="186">
        <v>10</v>
      </c>
      <c r="M66" s="186">
        <v>40</v>
      </c>
      <c r="N66" s="187">
        <v>1000</v>
      </c>
      <c r="O66" s="187">
        <f t="shared" si="8"/>
        <v>40000</v>
      </c>
      <c r="P66" s="186">
        <v>20</v>
      </c>
      <c r="Q66" s="187">
        <f t="shared" si="9"/>
        <v>20000</v>
      </c>
      <c r="R66" s="186">
        <v>0</v>
      </c>
      <c r="S66" s="187">
        <f t="shared" si="10"/>
        <v>0</v>
      </c>
      <c r="T66" s="186">
        <v>20</v>
      </c>
      <c r="U66" s="187">
        <f t="shared" si="11"/>
        <v>20000</v>
      </c>
      <c r="V66" s="186">
        <v>0</v>
      </c>
      <c r="W66" s="187">
        <f t="shared" si="5"/>
        <v>0</v>
      </c>
    </row>
    <row r="67" spans="1:23" ht="17.25" customHeight="1" x14ac:dyDescent="0.45">
      <c r="A67" s="179"/>
      <c r="B67" s="185">
        <f t="shared" si="0"/>
        <v>53</v>
      </c>
      <c r="C67" s="189" t="s">
        <v>215</v>
      </c>
      <c r="D67" s="196" t="s">
        <v>329</v>
      </c>
      <c r="E67" s="185" t="s">
        <v>49</v>
      </c>
      <c r="F67" s="185">
        <v>25</v>
      </c>
      <c r="G67" s="185" t="s">
        <v>42</v>
      </c>
      <c r="H67" s="186">
        <v>25</v>
      </c>
      <c r="I67" s="187">
        <v>25</v>
      </c>
      <c r="J67" s="187">
        <v>25</v>
      </c>
      <c r="K67" s="187">
        <v>25</v>
      </c>
      <c r="L67" s="186">
        <v>0</v>
      </c>
      <c r="M67" s="186">
        <v>25</v>
      </c>
      <c r="N67" s="187">
        <v>6232.75</v>
      </c>
      <c r="O67" s="187">
        <f t="shared" si="8"/>
        <v>155818.75</v>
      </c>
      <c r="P67" s="186">
        <v>5</v>
      </c>
      <c r="Q67" s="187">
        <f t="shared" si="9"/>
        <v>31163.75</v>
      </c>
      <c r="R67" s="186">
        <v>10</v>
      </c>
      <c r="S67" s="187">
        <f t="shared" si="10"/>
        <v>62327.5</v>
      </c>
      <c r="T67" s="186">
        <v>5</v>
      </c>
      <c r="U67" s="187">
        <f t="shared" si="11"/>
        <v>31163.75</v>
      </c>
      <c r="V67" s="186">
        <v>5</v>
      </c>
      <c r="W67" s="187">
        <f t="shared" si="5"/>
        <v>31163.75</v>
      </c>
    </row>
    <row r="68" spans="1:23" ht="17.25" customHeight="1" x14ac:dyDescent="0.45">
      <c r="A68" s="179"/>
      <c r="B68" s="185">
        <f t="shared" si="0"/>
        <v>54</v>
      </c>
      <c r="C68" s="189"/>
      <c r="D68" s="196" t="s">
        <v>365</v>
      </c>
      <c r="E68" s="185" t="s">
        <v>49</v>
      </c>
      <c r="F68" s="185">
        <v>25</v>
      </c>
      <c r="G68" s="185" t="s">
        <v>42</v>
      </c>
      <c r="H68" s="186">
        <v>25</v>
      </c>
      <c r="I68" s="187">
        <v>25</v>
      </c>
      <c r="J68" s="187">
        <v>25</v>
      </c>
      <c r="K68" s="187">
        <v>25</v>
      </c>
      <c r="L68" s="186">
        <v>13</v>
      </c>
      <c r="M68" s="186">
        <v>15</v>
      </c>
      <c r="N68" s="187">
        <v>3477.5</v>
      </c>
      <c r="O68" s="187">
        <f t="shared" si="8"/>
        <v>52162.5</v>
      </c>
      <c r="P68" s="186">
        <v>0</v>
      </c>
      <c r="Q68" s="187">
        <f t="shared" si="9"/>
        <v>0</v>
      </c>
      <c r="R68" s="186">
        <v>5</v>
      </c>
      <c r="S68" s="187">
        <f t="shared" si="10"/>
        <v>17387.5</v>
      </c>
      <c r="T68" s="186">
        <v>5</v>
      </c>
      <c r="U68" s="187">
        <f t="shared" si="11"/>
        <v>17387.5</v>
      </c>
      <c r="V68" s="186">
        <v>5</v>
      </c>
      <c r="W68" s="187">
        <f t="shared" si="5"/>
        <v>17387.5</v>
      </c>
    </row>
    <row r="69" spans="1:23" ht="17.25" customHeight="1" x14ac:dyDescent="0.45">
      <c r="A69" s="179"/>
      <c r="B69" s="185">
        <f t="shared" si="0"/>
        <v>55</v>
      </c>
      <c r="C69" s="189" t="s">
        <v>216</v>
      </c>
      <c r="D69" s="196" t="s">
        <v>301</v>
      </c>
      <c r="E69" s="185" t="s">
        <v>49</v>
      </c>
      <c r="F69" s="185">
        <v>30</v>
      </c>
      <c r="G69" s="185" t="s">
        <v>42</v>
      </c>
      <c r="H69" s="186">
        <v>4</v>
      </c>
      <c r="I69" s="187">
        <v>4</v>
      </c>
      <c r="J69" s="187">
        <v>4</v>
      </c>
      <c r="K69" s="187">
        <v>4</v>
      </c>
      <c r="L69" s="186">
        <v>2</v>
      </c>
      <c r="M69" s="186">
        <v>4</v>
      </c>
      <c r="N69" s="187">
        <v>5700</v>
      </c>
      <c r="O69" s="187">
        <f t="shared" si="8"/>
        <v>22800</v>
      </c>
      <c r="P69" s="186">
        <v>0</v>
      </c>
      <c r="Q69" s="187">
        <f t="shared" si="9"/>
        <v>0</v>
      </c>
      <c r="R69" s="186">
        <v>2</v>
      </c>
      <c r="S69" s="187">
        <f t="shared" si="10"/>
        <v>11400</v>
      </c>
      <c r="T69" s="186">
        <v>2</v>
      </c>
      <c r="U69" s="187">
        <f t="shared" si="11"/>
        <v>11400</v>
      </c>
      <c r="V69" s="186">
        <v>0</v>
      </c>
      <c r="W69" s="187">
        <f t="shared" si="5"/>
        <v>0</v>
      </c>
    </row>
    <row r="70" spans="1:23" ht="17.25" customHeight="1" x14ac:dyDescent="0.45">
      <c r="A70" s="179"/>
      <c r="B70" s="185">
        <f t="shared" si="0"/>
        <v>56</v>
      </c>
      <c r="C70" s="189" t="s">
        <v>217</v>
      </c>
      <c r="D70" s="196" t="s">
        <v>302</v>
      </c>
      <c r="E70" s="185" t="s">
        <v>49</v>
      </c>
      <c r="F70" s="185">
        <v>50</v>
      </c>
      <c r="G70" s="185" t="s">
        <v>42</v>
      </c>
      <c r="H70" s="186">
        <v>20</v>
      </c>
      <c r="I70" s="187">
        <v>26</v>
      </c>
      <c r="J70" s="187">
        <v>26</v>
      </c>
      <c r="K70" s="187">
        <v>30</v>
      </c>
      <c r="L70" s="186">
        <v>5</v>
      </c>
      <c r="M70" s="186">
        <v>30</v>
      </c>
      <c r="N70" s="187">
        <v>290</v>
      </c>
      <c r="O70" s="187">
        <f t="shared" si="8"/>
        <v>8700</v>
      </c>
      <c r="P70" s="186">
        <v>20</v>
      </c>
      <c r="Q70" s="187">
        <f t="shared" si="9"/>
        <v>5800</v>
      </c>
      <c r="R70" s="186">
        <v>0</v>
      </c>
      <c r="S70" s="187">
        <f t="shared" si="10"/>
        <v>0</v>
      </c>
      <c r="T70" s="186">
        <v>10</v>
      </c>
      <c r="U70" s="187">
        <f t="shared" si="11"/>
        <v>2900</v>
      </c>
      <c r="V70" s="186">
        <v>0</v>
      </c>
      <c r="W70" s="187">
        <f t="shared" si="5"/>
        <v>0</v>
      </c>
    </row>
    <row r="71" spans="1:23" ht="17.25" customHeight="1" x14ac:dyDescent="0.45">
      <c r="A71" s="179"/>
      <c r="B71" s="185">
        <f t="shared" si="0"/>
        <v>57</v>
      </c>
      <c r="C71" s="189" t="s">
        <v>218</v>
      </c>
      <c r="D71" s="196" t="s">
        <v>328</v>
      </c>
      <c r="E71" s="185" t="s">
        <v>49</v>
      </c>
      <c r="F71" s="185">
        <v>25</v>
      </c>
      <c r="G71" s="185" t="s">
        <v>42</v>
      </c>
      <c r="H71" s="186">
        <v>25</v>
      </c>
      <c r="I71" s="187">
        <v>20</v>
      </c>
      <c r="J71" s="187">
        <v>20</v>
      </c>
      <c r="K71" s="187">
        <v>25</v>
      </c>
      <c r="L71" s="186">
        <v>5</v>
      </c>
      <c r="M71" s="186">
        <v>20</v>
      </c>
      <c r="N71" s="187">
        <v>1605</v>
      </c>
      <c r="O71" s="187">
        <f t="shared" si="8"/>
        <v>32100</v>
      </c>
      <c r="P71" s="186">
        <v>0</v>
      </c>
      <c r="Q71" s="187">
        <f t="shared" si="9"/>
        <v>0</v>
      </c>
      <c r="R71" s="186">
        <v>10</v>
      </c>
      <c r="S71" s="187">
        <f t="shared" si="10"/>
        <v>16050</v>
      </c>
      <c r="T71" s="186">
        <v>10</v>
      </c>
      <c r="U71" s="187">
        <f t="shared" si="11"/>
        <v>16050</v>
      </c>
      <c r="V71" s="186">
        <v>0</v>
      </c>
      <c r="W71" s="187">
        <f t="shared" si="5"/>
        <v>0</v>
      </c>
    </row>
    <row r="72" spans="1:23" ht="17.25" customHeight="1" x14ac:dyDescent="0.45">
      <c r="A72" s="179"/>
      <c r="B72" s="185">
        <f t="shared" si="0"/>
        <v>58</v>
      </c>
      <c r="C72" s="189" t="s">
        <v>219</v>
      </c>
      <c r="D72" s="196" t="s">
        <v>327</v>
      </c>
      <c r="E72" s="185" t="s">
        <v>49</v>
      </c>
      <c r="F72" s="185">
        <v>100</v>
      </c>
      <c r="G72" s="185" t="s">
        <v>42</v>
      </c>
      <c r="H72" s="186">
        <v>40</v>
      </c>
      <c r="I72" s="187">
        <v>20</v>
      </c>
      <c r="J72" s="187">
        <v>20</v>
      </c>
      <c r="K72" s="187">
        <v>30</v>
      </c>
      <c r="L72" s="186">
        <v>10</v>
      </c>
      <c r="M72" s="186">
        <v>20</v>
      </c>
      <c r="N72" s="187">
        <v>1200</v>
      </c>
      <c r="O72" s="187">
        <f t="shared" si="8"/>
        <v>24000</v>
      </c>
      <c r="P72" s="186">
        <v>10</v>
      </c>
      <c r="Q72" s="187">
        <f t="shared" si="9"/>
        <v>12000</v>
      </c>
      <c r="R72" s="186">
        <v>0</v>
      </c>
      <c r="S72" s="187">
        <f t="shared" si="10"/>
        <v>0</v>
      </c>
      <c r="T72" s="186">
        <v>10</v>
      </c>
      <c r="U72" s="187">
        <f t="shared" si="11"/>
        <v>12000</v>
      </c>
      <c r="V72" s="186">
        <v>0</v>
      </c>
      <c r="W72" s="187">
        <f t="shared" si="5"/>
        <v>0</v>
      </c>
    </row>
    <row r="73" spans="1:23" ht="17.25" customHeight="1" x14ac:dyDescent="0.45">
      <c r="A73" s="179"/>
      <c r="B73" s="185">
        <f>IF(B72&gt;0,B72+1,B71+1)</f>
        <v>59</v>
      </c>
      <c r="C73" s="189" t="s">
        <v>220</v>
      </c>
      <c r="D73" s="196" t="s">
        <v>303</v>
      </c>
      <c r="E73" s="185" t="s">
        <v>49</v>
      </c>
      <c r="F73" s="185">
        <v>100</v>
      </c>
      <c r="G73" s="185" t="s">
        <v>42</v>
      </c>
      <c r="H73" s="186">
        <v>2</v>
      </c>
      <c r="I73" s="187">
        <v>1</v>
      </c>
      <c r="J73" s="187">
        <v>1</v>
      </c>
      <c r="K73" s="187">
        <v>2</v>
      </c>
      <c r="L73" s="186">
        <v>2</v>
      </c>
      <c r="M73" s="186">
        <v>2</v>
      </c>
      <c r="N73" s="187">
        <v>2000</v>
      </c>
      <c r="O73" s="187">
        <f t="shared" si="8"/>
        <v>4000</v>
      </c>
      <c r="P73" s="186">
        <v>0</v>
      </c>
      <c r="Q73" s="187">
        <f t="shared" si="9"/>
        <v>0</v>
      </c>
      <c r="R73" s="186">
        <v>0</v>
      </c>
      <c r="S73" s="187">
        <f t="shared" si="10"/>
        <v>0</v>
      </c>
      <c r="T73" s="186">
        <v>2</v>
      </c>
      <c r="U73" s="187">
        <f t="shared" si="11"/>
        <v>4000</v>
      </c>
      <c r="V73" s="186">
        <v>0</v>
      </c>
      <c r="W73" s="187">
        <f t="shared" si="5"/>
        <v>0</v>
      </c>
    </row>
    <row r="74" spans="1:23" ht="17.25" customHeight="1" x14ac:dyDescent="0.45">
      <c r="A74" s="179"/>
      <c r="B74" s="185">
        <f>IF(B73&gt;0,B73+1,B72+1)</f>
        <v>60</v>
      </c>
      <c r="C74" s="189" t="s">
        <v>221</v>
      </c>
      <c r="D74" s="196" t="s">
        <v>94</v>
      </c>
      <c r="E74" s="185" t="s">
        <v>49</v>
      </c>
      <c r="F74" s="185">
        <v>500</v>
      </c>
      <c r="G74" s="185" t="s">
        <v>305</v>
      </c>
      <c r="H74" s="186">
        <v>1</v>
      </c>
      <c r="I74" s="187">
        <v>1</v>
      </c>
      <c r="J74" s="187">
        <v>1</v>
      </c>
      <c r="K74" s="187">
        <v>1</v>
      </c>
      <c r="L74" s="186">
        <v>0</v>
      </c>
      <c r="M74" s="186">
        <f t="shared" si="6"/>
        <v>1</v>
      </c>
      <c r="N74" s="187">
        <v>1200</v>
      </c>
      <c r="O74" s="187">
        <f t="shared" si="8"/>
        <v>1200</v>
      </c>
      <c r="P74" s="186">
        <v>1</v>
      </c>
      <c r="Q74" s="187">
        <f t="shared" si="9"/>
        <v>1200</v>
      </c>
      <c r="R74" s="186">
        <v>0</v>
      </c>
      <c r="S74" s="187">
        <f t="shared" si="10"/>
        <v>0</v>
      </c>
      <c r="T74" s="186">
        <v>0</v>
      </c>
      <c r="U74" s="187">
        <f t="shared" si="11"/>
        <v>0</v>
      </c>
      <c r="V74" s="186">
        <v>0</v>
      </c>
      <c r="W74" s="187">
        <f t="shared" si="5"/>
        <v>0</v>
      </c>
    </row>
    <row r="75" spans="1:23" ht="17.25" customHeight="1" x14ac:dyDescent="0.45">
      <c r="A75" s="179"/>
      <c r="B75" s="185">
        <f t="shared" si="0"/>
        <v>61</v>
      </c>
      <c r="C75" s="189" t="s">
        <v>222</v>
      </c>
      <c r="D75" s="196" t="s">
        <v>304</v>
      </c>
      <c r="E75" s="185" t="s">
        <v>49</v>
      </c>
      <c r="F75" s="185">
        <v>100</v>
      </c>
      <c r="G75" s="185" t="s">
        <v>42</v>
      </c>
      <c r="H75" s="186">
        <v>1</v>
      </c>
      <c r="I75" s="187">
        <v>1</v>
      </c>
      <c r="J75" s="187">
        <v>1</v>
      </c>
      <c r="K75" s="187">
        <v>1</v>
      </c>
      <c r="L75" s="186">
        <v>0</v>
      </c>
      <c r="M75" s="186">
        <f t="shared" si="6"/>
        <v>1</v>
      </c>
      <c r="N75" s="187">
        <v>1650</v>
      </c>
      <c r="O75" s="187">
        <f t="shared" si="8"/>
        <v>1650</v>
      </c>
      <c r="P75" s="186">
        <v>1</v>
      </c>
      <c r="Q75" s="187">
        <f t="shared" si="9"/>
        <v>1650</v>
      </c>
      <c r="R75" s="186">
        <v>0</v>
      </c>
      <c r="S75" s="187">
        <f t="shared" si="10"/>
        <v>0</v>
      </c>
      <c r="T75" s="186">
        <v>0</v>
      </c>
      <c r="U75" s="187">
        <f t="shared" si="11"/>
        <v>0</v>
      </c>
      <c r="V75" s="186">
        <v>0</v>
      </c>
      <c r="W75" s="187">
        <f t="shared" si="5"/>
        <v>0</v>
      </c>
    </row>
    <row r="76" spans="1:23" ht="17.25" customHeight="1" x14ac:dyDescent="0.45">
      <c r="A76" s="179"/>
      <c r="B76" s="185">
        <f t="shared" si="0"/>
        <v>62</v>
      </c>
      <c r="C76" s="189" t="s">
        <v>223</v>
      </c>
      <c r="D76" s="184" t="s">
        <v>95</v>
      </c>
      <c r="E76" s="185" t="s">
        <v>42</v>
      </c>
      <c r="F76" s="185">
        <v>30</v>
      </c>
      <c r="G76" s="185" t="s">
        <v>42</v>
      </c>
      <c r="H76" s="186">
        <v>1</v>
      </c>
      <c r="I76" s="187">
        <v>1</v>
      </c>
      <c r="J76" s="187">
        <v>1</v>
      </c>
      <c r="K76" s="187">
        <v>1</v>
      </c>
      <c r="L76" s="186">
        <v>0</v>
      </c>
      <c r="M76" s="186">
        <v>0</v>
      </c>
      <c r="N76" s="187">
        <v>1284</v>
      </c>
      <c r="O76" s="187">
        <f t="shared" si="8"/>
        <v>0</v>
      </c>
      <c r="P76" s="186">
        <v>0</v>
      </c>
      <c r="Q76" s="187">
        <f t="shared" si="9"/>
        <v>0</v>
      </c>
      <c r="R76" s="186">
        <v>0</v>
      </c>
      <c r="S76" s="187">
        <f t="shared" si="10"/>
        <v>0</v>
      </c>
      <c r="T76" s="186">
        <v>0</v>
      </c>
      <c r="U76" s="187">
        <f t="shared" si="11"/>
        <v>0</v>
      </c>
      <c r="V76" s="186">
        <v>0</v>
      </c>
      <c r="W76" s="187">
        <f t="shared" si="5"/>
        <v>0</v>
      </c>
    </row>
    <row r="77" spans="1:23" ht="17.25" customHeight="1" x14ac:dyDescent="0.45">
      <c r="A77" s="185"/>
      <c r="B77" s="185"/>
      <c r="C77" s="185"/>
      <c r="D77" s="240" t="s">
        <v>224</v>
      </c>
      <c r="E77" s="185"/>
      <c r="F77" s="185"/>
      <c r="G77" s="185"/>
      <c r="H77" s="241"/>
      <c r="I77" s="241"/>
      <c r="J77" s="241"/>
      <c r="K77" s="187"/>
      <c r="L77" s="241"/>
      <c r="M77" s="186"/>
      <c r="N77" s="241"/>
      <c r="O77" s="241"/>
      <c r="P77" s="241"/>
      <c r="Q77" s="241"/>
      <c r="R77" s="241"/>
      <c r="S77" s="241"/>
      <c r="T77" s="241"/>
      <c r="U77" s="241"/>
      <c r="V77" s="241"/>
      <c r="W77" s="187">
        <f t="shared" si="5"/>
        <v>0</v>
      </c>
    </row>
    <row r="78" spans="1:23" ht="17.25" customHeight="1" x14ac:dyDescent="0.45">
      <c r="A78" s="179"/>
      <c r="B78" s="185">
        <f t="shared" ref="B78:B149" si="12">IF(B77&gt;0,B77+1,B76+1)</f>
        <v>63</v>
      </c>
      <c r="C78" s="189" t="s">
        <v>225</v>
      </c>
      <c r="D78" s="196" t="s">
        <v>96</v>
      </c>
      <c r="E78" s="185" t="s">
        <v>49</v>
      </c>
      <c r="F78" s="185">
        <v>100</v>
      </c>
      <c r="G78" s="185" t="s">
        <v>42</v>
      </c>
      <c r="H78" s="186">
        <v>100</v>
      </c>
      <c r="I78" s="187">
        <v>100</v>
      </c>
      <c r="J78" s="187">
        <v>100</v>
      </c>
      <c r="K78" s="187">
        <v>100</v>
      </c>
      <c r="L78" s="186">
        <v>50</v>
      </c>
      <c r="M78" s="186">
        <v>100</v>
      </c>
      <c r="N78" s="187">
        <v>120</v>
      </c>
      <c r="O78" s="187">
        <f t="shared" ref="O78:O101" si="13">M78*N78</f>
        <v>12000</v>
      </c>
      <c r="P78" s="186">
        <v>25</v>
      </c>
      <c r="Q78" s="187">
        <f t="shared" ref="Q78:Q101" si="14">N78*P78</f>
        <v>3000</v>
      </c>
      <c r="R78" s="186">
        <v>25</v>
      </c>
      <c r="S78" s="187">
        <f t="shared" ref="S78:S101" si="15">$N78*R78</f>
        <v>3000</v>
      </c>
      <c r="T78" s="186">
        <v>25</v>
      </c>
      <c r="U78" s="187">
        <f t="shared" ref="U78:U101" si="16">$N78*T78</f>
        <v>3000</v>
      </c>
      <c r="V78" s="186">
        <v>25</v>
      </c>
      <c r="W78" s="187">
        <f t="shared" si="5"/>
        <v>3000</v>
      </c>
    </row>
    <row r="79" spans="1:23" ht="17.25" customHeight="1" x14ac:dyDescent="0.45">
      <c r="A79" s="179"/>
      <c r="B79" s="185">
        <f t="shared" si="12"/>
        <v>64</v>
      </c>
      <c r="C79" s="189" t="s">
        <v>226</v>
      </c>
      <c r="D79" s="196" t="s">
        <v>97</v>
      </c>
      <c r="E79" s="185" t="s">
        <v>49</v>
      </c>
      <c r="F79" s="185">
        <v>100</v>
      </c>
      <c r="G79" s="185" t="s">
        <v>42</v>
      </c>
      <c r="H79" s="186">
        <v>45</v>
      </c>
      <c r="I79" s="187">
        <v>59</v>
      </c>
      <c r="J79" s="187">
        <v>59</v>
      </c>
      <c r="K79" s="187">
        <v>50</v>
      </c>
      <c r="L79" s="186">
        <v>18</v>
      </c>
      <c r="M79" s="186">
        <v>40</v>
      </c>
      <c r="N79" s="187">
        <v>1100</v>
      </c>
      <c r="O79" s="187">
        <f t="shared" si="13"/>
        <v>44000</v>
      </c>
      <c r="P79" s="186">
        <v>10</v>
      </c>
      <c r="Q79" s="187">
        <f t="shared" si="14"/>
        <v>11000</v>
      </c>
      <c r="R79" s="186">
        <v>10</v>
      </c>
      <c r="S79" s="187">
        <f t="shared" si="15"/>
        <v>11000</v>
      </c>
      <c r="T79" s="186">
        <v>10</v>
      </c>
      <c r="U79" s="187">
        <f t="shared" si="16"/>
        <v>11000</v>
      </c>
      <c r="V79" s="186">
        <v>10</v>
      </c>
      <c r="W79" s="187">
        <f t="shared" si="5"/>
        <v>11000</v>
      </c>
    </row>
    <row r="80" spans="1:23" ht="17.25" customHeight="1" x14ac:dyDescent="0.45">
      <c r="A80" s="179"/>
      <c r="B80" s="185">
        <f t="shared" si="12"/>
        <v>65</v>
      </c>
      <c r="C80" s="189" t="s">
        <v>227</v>
      </c>
      <c r="D80" s="196" t="s">
        <v>306</v>
      </c>
      <c r="E80" s="185" t="s">
        <v>49</v>
      </c>
      <c r="F80" s="185">
        <v>40</v>
      </c>
      <c r="G80" s="185" t="s">
        <v>42</v>
      </c>
      <c r="H80" s="186">
        <v>40</v>
      </c>
      <c r="I80" s="187">
        <v>17</v>
      </c>
      <c r="J80" s="187">
        <v>17</v>
      </c>
      <c r="K80" s="187">
        <v>40</v>
      </c>
      <c r="L80" s="186">
        <v>23</v>
      </c>
      <c r="M80" s="186">
        <v>20</v>
      </c>
      <c r="N80" s="187">
        <v>1605</v>
      </c>
      <c r="O80" s="187">
        <f t="shared" si="13"/>
        <v>32100</v>
      </c>
      <c r="P80" s="186">
        <v>0</v>
      </c>
      <c r="Q80" s="187">
        <f t="shared" si="14"/>
        <v>0</v>
      </c>
      <c r="R80" s="186">
        <v>20</v>
      </c>
      <c r="S80" s="187">
        <f t="shared" si="15"/>
        <v>32100</v>
      </c>
      <c r="T80" s="186">
        <v>0</v>
      </c>
      <c r="U80" s="187">
        <f t="shared" si="16"/>
        <v>0</v>
      </c>
      <c r="V80" s="186">
        <v>0</v>
      </c>
      <c r="W80" s="187">
        <f t="shared" si="5"/>
        <v>0</v>
      </c>
    </row>
    <row r="81" spans="1:23" ht="17.25" customHeight="1" x14ac:dyDescent="0.45">
      <c r="A81" s="179"/>
      <c r="B81" s="185">
        <f t="shared" si="12"/>
        <v>66</v>
      </c>
      <c r="C81" s="189" t="s">
        <v>228</v>
      </c>
      <c r="D81" s="196" t="s">
        <v>341</v>
      </c>
      <c r="E81" s="185" t="s">
        <v>35</v>
      </c>
      <c r="F81" s="185">
        <v>2</v>
      </c>
      <c r="G81" s="185" t="s">
        <v>35</v>
      </c>
      <c r="H81" s="186">
        <v>2</v>
      </c>
      <c r="I81" s="187">
        <v>2</v>
      </c>
      <c r="J81" s="187">
        <v>2</v>
      </c>
      <c r="K81" s="187">
        <v>2</v>
      </c>
      <c r="L81" s="186">
        <v>0</v>
      </c>
      <c r="M81" s="186">
        <v>2</v>
      </c>
      <c r="N81" s="187">
        <v>6420</v>
      </c>
      <c r="O81" s="187">
        <f t="shared" si="13"/>
        <v>12840</v>
      </c>
      <c r="P81" s="186">
        <v>0</v>
      </c>
      <c r="Q81" s="187">
        <f t="shared" si="14"/>
        <v>0</v>
      </c>
      <c r="R81" s="186">
        <v>1</v>
      </c>
      <c r="S81" s="187">
        <f t="shared" si="15"/>
        <v>6420</v>
      </c>
      <c r="T81" s="186">
        <v>0</v>
      </c>
      <c r="U81" s="187">
        <f t="shared" si="16"/>
        <v>0</v>
      </c>
      <c r="V81" s="186">
        <v>1</v>
      </c>
      <c r="W81" s="187">
        <f t="shared" ref="W81:W156" si="17">V81*N81</f>
        <v>6420</v>
      </c>
    </row>
    <row r="82" spans="1:23" ht="17.25" customHeight="1" x14ac:dyDescent="0.45">
      <c r="A82" s="179"/>
      <c r="B82" s="185">
        <f>IF(B81&gt;0,B81+1,B80+1)</f>
        <v>67</v>
      </c>
      <c r="C82" s="189" t="s">
        <v>229</v>
      </c>
      <c r="D82" s="196" t="s">
        <v>342</v>
      </c>
      <c r="E82" s="185" t="s">
        <v>35</v>
      </c>
      <c r="F82" s="185">
        <v>6</v>
      </c>
      <c r="G82" s="185" t="s">
        <v>35</v>
      </c>
      <c r="H82" s="186">
        <v>1</v>
      </c>
      <c r="I82" s="187">
        <v>1</v>
      </c>
      <c r="J82" s="187">
        <v>1</v>
      </c>
      <c r="K82" s="187">
        <v>1</v>
      </c>
      <c r="L82" s="186">
        <v>0</v>
      </c>
      <c r="M82" s="186">
        <f t="shared" ref="M82:M157" si="18">K82-L82</f>
        <v>1</v>
      </c>
      <c r="N82" s="187">
        <v>8560</v>
      </c>
      <c r="O82" s="187">
        <f t="shared" si="13"/>
        <v>8560</v>
      </c>
      <c r="P82" s="186">
        <v>1</v>
      </c>
      <c r="Q82" s="187">
        <f t="shared" si="14"/>
        <v>8560</v>
      </c>
      <c r="R82" s="186">
        <v>0</v>
      </c>
      <c r="S82" s="187">
        <f t="shared" si="15"/>
        <v>0</v>
      </c>
      <c r="T82" s="186">
        <v>0</v>
      </c>
      <c r="U82" s="187">
        <f t="shared" si="16"/>
        <v>0</v>
      </c>
      <c r="V82" s="186">
        <v>0</v>
      </c>
      <c r="W82" s="187">
        <f t="shared" si="17"/>
        <v>0</v>
      </c>
    </row>
    <row r="83" spans="1:23" ht="17.25" customHeight="1" x14ac:dyDescent="0.45">
      <c r="A83" s="179"/>
      <c r="B83" s="185">
        <f>IF(B82&gt;0,B82+1,B81+1)</f>
        <v>68</v>
      </c>
      <c r="C83" s="189" t="s">
        <v>229</v>
      </c>
      <c r="D83" s="196" t="s">
        <v>343</v>
      </c>
      <c r="E83" s="185" t="s">
        <v>35</v>
      </c>
      <c r="F83" s="185">
        <v>6</v>
      </c>
      <c r="G83" s="185" t="s">
        <v>35</v>
      </c>
      <c r="H83" s="186">
        <v>1</v>
      </c>
      <c r="I83" s="187">
        <v>1</v>
      </c>
      <c r="J83" s="187">
        <v>1</v>
      </c>
      <c r="K83" s="187">
        <v>1</v>
      </c>
      <c r="L83" s="186">
        <v>0</v>
      </c>
      <c r="M83" s="186">
        <f t="shared" si="18"/>
        <v>1</v>
      </c>
      <c r="N83" s="187">
        <v>8560</v>
      </c>
      <c r="O83" s="187">
        <f t="shared" si="13"/>
        <v>8560</v>
      </c>
      <c r="P83" s="186">
        <v>1</v>
      </c>
      <c r="Q83" s="187">
        <f t="shared" si="14"/>
        <v>8560</v>
      </c>
      <c r="R83" s="186">
        <v>0</v>
      </c>
      <c r="S83" s="187">
        <f t="shared" si="15"/>
        <v>0</v>
      </c>
      <c r="T83" s="186">
        <v>0</v>
      </c>
      <c r="U83" s="187">
        <f t="shared" si="16"/>
        <v>0</v>
      </c>
      <c r="V83" s="186">
        <v>0</v>
      </c>
      <c r="W83" s="187">
        <f t="shared" si="17"/>
        <v>0</v>
      </c>
    </row>
    <row r="84" spans="1:23" ht="17.25" customHeight="1" x14ac:dyDescent="0.45">
      <c r="A84" s="179"/>
      <c r="B84" s="185">
        <f t="shared" si="12"/>
        <v>69</v>
      </c>
      <c r="C84" s="189" t="s">
        <v>230</v>
      </c>
      <c r="D84" s="196" t="s">
        <v>98</v>
      </c>
      <c r="E84" s="185" t="s">
        <v>49</v>
      </c>
      <c r="F84" s="185">
        <v>1000</v>
      </c>
      <c r="G84" s="185" t="s">
        <v>305</v>
      </c>
      <c r="H84" s="186">
        <v>6</v>
      </c>
      <c r="I84" s="187">
        <v>6</v>
      </c>
      <c r="J84" s="187">
        <v>6</v>
      </c>
      <c r="K84" s="187">
        <v>6</v>
      </c>
      <c r="L84" s="186">
        <v>6</v>
      </c>
      <c r="M84" s="186">
        <v>6</v>
      </c>
      <c r="N84" s="187">
        <v>2200</v>
      </c>
      <c r="O84" s="187">
        <f t="shared" si="13"/>
        <v>13200</v>
      </c>
      <c r="P84" s="186">
        <v>0</v>
      </c>
      <c r="Q84" s="187">
        <f t="shared" si="14"/>
        <v>0</v>
      </c>
      <c r="R84" s="186">
        <v>6</v>
      </c>
      <c r="S84" s="187">
        <f t="shared" si="15"/>
        <v>13200</v>
      </c>
      <c r="T84" s="186">
        <v>0</v>
      </c>
      <c r="U84" s="187">
        <f t="shared" si="16"/>
        <v>0</v>
      </c>
      <c r="V84" s="186">
        <v>0</v>
      </c>
      <c r="W84" s="187">
        <f t="shared" si="17"/>
        <v>0</v>
      </c>
    </row>
    <row r="85" spans="1:23" ht="17.25" customHeight="1" x14ac:dyDescent="0.45">
      <c r="A85" s="179"/>
      <c r="B85" s="185">
        <f t="shared" si="12"/>
        <v>70</v>
      </c>
      <c r="C85" s="189" t="s">
        <v>231</v>
      </c>
      <c r="D85" s="196" t="s">
        <v>99</v>
      </c>
      <c r="E85" s="185" t="s">
        <v>49</v>
      </c>
      <c r="F85" s="185">
        <v>1000</v>
      </c>
      <c r="G85" s="185" t="s">
        <v>49</v>
      </c>
      <c r="H85" s="186">
        <v>6</v>
      </c>
      <c r="I85" s="187">
        <v>6</v>
      </c>
      <c r="J85" s="187">
        <v>10</v>
      </c>
      <c r="K85" s="187">
        <v>15</v>
      </c>
      <c r="L85" s="186">
        <v>4</v>
      </c>
      <c r="M85" s="186">
        <v>10</v>
      </c>
      <c r="N85" s="187">
        <v>4000</v>
      </c>
      <c r="O85" s="187">
        <f t="shared" si="13"/>
        <v>40000</v>
      </c>
      <c r="P85" s="186">
        <v>10</v>
      </c>
      <c r="Q85" s="187">
        <f t="shared" si="14"/>
        <v>40000</v>
      </c>
      <c r="R85" s="186">
        <v>0</v>
      </c>
      <c r="S85" s="187">
        <f t="shared" si="15"/>
        <v>0</v>
      </c>
      <c r="T85" s="186">
        <v>0</v>
      </c>
      <c r="U85" s="187">
        <f t="shared" si="16"/>
        <v>0</v>
      </c>
      <c r="V85" s="186">
        <v>0</v>
      </c>
      <c r="W85" s="187">
        <f t="shared" si="17"/>
        <v>0</v>
      </c>
    </row>
    <row r="86" spans="1:23" ht="17.25" customHeight="1" x14ac:dyDescent="0.45">
      <c r="A86" s="179"/>
      <c r="B86" s="185">
        <f t="shared" si="12"/>
        <v>71</v>
      </c>
      <c r="C86" s="189" t="s">
        <v>232</v>
      </c>
      <c r="D86" s="184" t="s">
        <v>307</v>
      </c>
      <c r="E86" s="185" t="s">
        <v>49</v>
      </c>
      <c r="F86" s="185">
        <v>25</v>
      </c>
      <c r="G86" s="185" t="s">
        <v>42</v>
      </c>
      <c r="H86" s="186">
        <v>9</v>
      </c>
      <c r="I86" s="187">
        <v>4</v>
      </c>
      <c r="J86" s="187">
        <v>4</v>
      </c>
      <c r="K86" s="187">
        <v>10</v>
      </c>
      <c r="L86" s="186">
        <v>5</v>
      </c>
      <c r="M86" s="186">
        <v>5</v>
      </c>
      <c r="N86" s="187">
        <v>750</v>
      </c>
      <c r="O86" s="187">
        <f t="shared" si="13"/>
        <v>3750</v>
      </c>
      <c r="P86" s="186">
        <v>0</v>
      </c>
      <c r="Q86" s="187">
        <f t="shared" si="14"/>
        <v>0</v>
      </c>
      <c r="R86" s="186">
        <v>0</v>
      </c>
      <c r="S86" s="187">
        <f t="shared" si="15"/>
        <v>0</v>
      </c>
      <c r="T86" s="186">
        <v>5</v>
      </c>
      <c r="U86" s="187">
        <f t="shared" si="16"/>
        <v>3750</v>
      </c>
      <c r="V86" s="186">
        <v>0</v>
      </c>
      <c r="W86" s="187">
        <f t="shared" si="17"/>
        <v>0</v>
      </c>
    </row>
    <row r="87" spans="1:23" ht="17.25" customHeight="1" x14ac:dyDescent="0.45">
      <c r="A87" s="179"/>
      <c r="B87" s="185">
        <f t="shared" si="12"/>
        <v>72</v>
      </c>
      <c r="C87" s="189" t="s">
        <v>233</v>
      </c>
      <c r="D87" s="196" t="s">
        <v>346</v>
      </c>
      <c r="E87" s="179" t="s">
        <v>46</v>
      </c>
      <c r="F87" s="185">
        <v>1000</v>
      </c>
      <c r="G87" s="179" t="s">
        <v>46</v>
      </c>
      <c r="H87" s="186">
        <v>3</v>
      </c>
      <c r="I87" s="187">
        <v>8</v>
      </c>
      <c r="J87" s="187">
        <v>8</v>
      </c>
      <c r="K87" s="187">
        <v>3</v>
      </c>
      <c r="L87" s="186">
        <v>0</v>
      </c>
      <c r="M87" s="186">
        <v>0</v>
      </c>
      <c r="N87" s="187">
        <v>6500</v>
      </c>
      <c r="O87" s="187">
        <f t="shared" si="13"/>
        <v>0</v>
      </c>
      <c r="P87" s="186">
        <v>0</v>
      </c>
      <c r="Q87" s="187">
        <f t="shared" si="14"/>
        <v>0</v>
      </c>
      <c r="R87" s="186">
        <v>0</v>
      </c>
      <c r="S87" s="187">
        <f t="shared" si="15"/>
        <v>0</v>
      </c>
      <c r="T87" s="186">
        <v>0</v>
      </c>
      <c r="U87" s="187">
        <f t="shared" si="16"/>
        <v>0</v>
      </c>
      <c r="V87" s="186">
        <v>0</v>
      </c>
      <c r="W87" s="187">
        <f t="shared" si="17"/>
        <v>0</v>
      </c>
    </row>
    <row r="88" spans="1:23" ht="17.25" customHeight="1" x14ac:dyDescent="0.45">
      <c r="A88" s="185"/>
      <c r="B88" s="185"/>
      <c r="C88" s="185"/>
      <c r="D88" s="240" t="s">
        <v>234</v>
      </c>
      <c r="E88" s="185"/>
      <c r="F88" s="185"/>
      <c r="G88" s="185"/>
      <c r="H88" s="241"/>
      <c r="I88" s="241"/>
      <c r="J88" s="241"/>
      <c r="K88" s="187"/>
      <c r="L88" s="241"/>
      <c r="M88" s="186"/>
      <c r="N88" s="241"/>
      <c r="O88" s="241"/>
      <c r="P88" s="241"/>
      <c r="Q88" s="241"/>
      <c r="R88" s="241"/>
      <c r="S88" s="241"/>
      <c r="T88" s="241"/>
      <c r="U88" s="241"/>
      <c r="V88" s="241"/>
      <c r="W88" s="187">
        <f t="shared" si="17"/>
        <v>0</v>
      </c>
    </row>
    <row r="89" spans="1:23" ht="17.25" customHeight="1" x14ac:dyDescent="0.45">
      <c r="A89" s="179"/>
      <c r="B89" s="185">
        <f t="shared" si="12"/>
        <v>73</v>
      </c>
      <c r="C89" s="189" t="s">
        <v>134</v>
      </c>
      <c r="D89" s="184" t="s">
        <v>8</v>
      </c>
      <c r="E89" s="185" t="s">
        <v>49</v>
      </c>
      <c r="F89" s="185">
        <v>4</v>
      </c>
      <c r="G89" s="185" t="s">
        <v>50</v>
      </c>
      <c r="H89" s="186">
        <v>2</v>
      </c>
      <c r="I89" s="187">
        <v>2</v>
      </c>
      <c r="J89" s="187">
        <v>2</v>
      </c>
      <c r="K89" s="187">
        <v>2</v>
      </c>
      <c r="L89" s="186">
        <v>0</v>
      </c>
      <c r="M89" s="186">
        <f t="shared" si="18"/>
        <v>2</v>
      </c>
      <c r="N89" s="187">
        <v>900</v>
      </c>
      <c r="O89" s="187">
        <f t="shared" si="13"/>
        <v>1800</v>
      </c>
      <c r="P89" s="186">
        <v>2</v>
      </c>
      <c r="Q89" s="187">
        <f t="shared" si="14"/>
        <v>1800</v>
      </c>
      <c r="R89" s="186">
        <v>0</v>
      </c>
      <c r="S89" s="187">
        <f t="shared" si="15"/>
        <v>0</v>
      </c>
      <c r="T89" s="186">
        <v>0</v>
      </c>
      <c r="U89" s="187">
        <f t="shared" si="16"/>
        <v>0</v>
      </c>
      <c r="V89" s="186">
        <v>0</v>
      </c>
      <c r="W89" s="187">
        <f t="shared" si="17"/>
        <v>0</v>
      </c>
    </row>
    <row r="90" spans="1:23" ht="17.25" customHeight="1" x14ac:dyDescent="0.45">
      <c r="A90" s="179"/>
      <c r="B90" s="185">
        <f t="shared" si="12"/>
        <v>74</v>
      </c>
      <c r="C90" s="189" t="s">
        <v>135</v>
      </c>
      <c r="D90" s="184" t="s">
        <v>100</v>
      </c>
      <c r="E90" s="185" t="s">
        <v>50</v>
      </c>
      <c r="F90" s="185">
        <v>1</v>
      </c>
      <c r="G90" s="185" t="s">
        <v>50</v>
      </c>
      <c r="H90" s="186">
        <v>2</v>
      </c>
      <c r="I90" s="187">
        <v>2</v>
      </c>
      <c r="J90" s="187">
        <v>2</v>
      </c>
      <c r="K90" s="187">
        <v>2</v>
      </c>
      <c r="L90" s="186">
        <v>0</v>
      </c>
      <c r="M90" s="186">
        <f t="shared" si="18"/>
        <v>2</v>
      </c>
      <c r="N90" s="187">
        <v>600</v>
      </c>
      <c r="O90" s="187">
        <f t="shared" si="13"/>
        <v>1200</v>
      </c>
      <c r="P90" s="186">
        <v>2</v>
      </c>
      <c r="Q90" s="187">
        <f t="shared" si="14"/>
        <v>1200</v>
      </c>
      <c r="R90" s="186">
        <v>0</v>
      </c>
      <c r="S90" s="187">
        <f t="shared" si="15"/>
        <v>0</v>
      </c>
      <c r="T90" s="186">
        <v>0</v>
      </c>
      <c r="U90" s="187">
        <f t="shared" si="16"/>
        <v>0</v>
      </c>
      <c r="V90" s="186">
        <v>0</v>
      </c>
      <c r="W90" s="187">
        <f t="shared" si="17"/>
        <v>0</v>
      </c>
    </row>
    <row r="91" spans="1:23" ht="17.25" customHeight="1" x14ac:dyDescent="0.5">
      <c r="H91" s="242" t="s">
        <v>375</v>
      </c>
    </row>
    <row r="92" spans="1:23" ht="17.25" customHeight="1" x14ac:dyDescent="0.45">
      <c r="A92" s="165" t="s">
        <v>122</v>
      </c>
      <c r="B92" s="165" t="s">
        <v>15</v>
      </c>
      <c r="C92" s="165" t="s">
        <v>120</v>
      </c>
      <c r="D92" s="165"/>
      <c r="E92" s="165" t="s">
        <v>124</v>
      </c>
      <c r="F92" s="165" t="s">
        <v>16</v>
      </c>
      <c r="G92" s="165" t="s">
        <v>31</v>
      </c>
      <c r="H92" s="166" t="s">
        <v>18</v>
      </c>
      <c r="I92" s="167"/>
      <c r="J92" s="168"/>
      <c r="K92" s="165" t="s">
        <v>19</v>
      </c>
      <c r="L92" s="165" t="s">
        <v>20</v>
      </c>
      <c r="M92" s="169" t="s">
        <v>21</v>
      </c>
      <c r="N92" s="169" t="s">
        <v>17</v>
      </c>
      <c r="O92" s="169" t="s">
        <v>33</v>
      </c>
      <c r="P92" s="170" t="s">
        <v>22</v>
      </c>
      <c r="Q92" s="171"/>
      <c r="R92" s="170" t="s">
        <v>23</v>
      </c>
      <c r="S92" s="171"/>
      <c r="T92" s="170" t="s">
        <v>24</v>
      </c>
      <c r="U92" s="171"/>
      <c r="V92" s="170" t="s">
        <v>25</v>
      </c>
      <c r="W92" s="171"/>
    </row>
    <row r="93" spans="1:23" ht="17.25" customHeight="1" x14ac:dyDescent="0.45">
      <c r="A93" s="172"/>
      <c r="B93" s="172" t="s">
        <v>26</v>
      </c>
      <c r="C93" s="172" t="s">
        <v>121</v>
      </c>
      <c r="D93" s="172" t="s">
        <v>123</v>
      </c>
      <c r="E93" s="172" t="s">
        <v>125</v>
      </c>
      <c r="F93" s="172" t="s">
        <v>27</v>
      </c>
      <c r="G93" s="172" t="s">
        <v>27</v>
      </c>
      <c r="H93" s="173" t="s">
        <v>29</v>
      </c>
      <c r="I93" s="174"/>
      <c r="J93" s="175"/>
      <c r="K93" s="172" t="s">
        <v>143</v>
      </c>
      <c r="L93" s="172" t="s">
        <v>30</v>
      </c>
      <c r="M93" s="176" t="s">
        <v>126</v>
      </c>
      <c r="N93" s="176" t="s">
        <v>28</v>
      </c>
      <c r="O93" s="176" t="s">
        <v>127</v>
      </c>
      <c r="P93" s="177" t="s">
        <v>316</v>
      </c>
      <c r="Q93" s="177"/>
      <c r="R93" s="177" t="s">
        <v>317</v>
      </c>
      <c r="S93" s="177"/>
      <c r="T93" s="177" t="s">
        <v>318</v>
      </c>
      <c r="U93" s="177"/>
      <c r="V93" s="177" t="s">
        <v>319</v>
      </c>
      <c r="W93" s="177"/>
    </row>
    <row r="94" spans="1:23" ht="17.25" customHeight="1" x14ac:dyDescent="0.45">
      <c r="A94" s="178"/>
      <c r="B94" s="178"/>
      <c r="C94" s="178"/>
      <c r="D94" s="178"/>
      <c r="E94" s="178"/>
      <c r="F94" s="178"/>
      <c r="G94" s="178"/>
      <c r="H94" s="179">
        <v>2561</v>
      </c>
      <c r="I94" s="178">
        <v>2562</v>
      </c>
      <c r="J94" s="178">
        <v>2563</v>
      </c>
      <c r="K94" s="178">
        <f>J94+1</f>
        <v>2564</v>
      </c>
      <c r="L94" s="178" t="s">
        <v>32</v>
      </c>
      <c r="M94" s="178">
        <f>J94+1</f>
        <v>2564</v>
      </c>
      <c r="N94" s="180" t="s">
        <v>31</v>
      </c>
      <c r="O94" s="180"/>
      <c r="P94" s="179" t="s">
        <v>12</v>
      </c>
      <c r="Q94" s="181" t="s">
        <v>128</v>
      </c>
      <c r="R94" s="179" t="s">
        <v>12</v>
      </c>
      <c r="S94" s="181" t="s">
        <v>128</v>
      </c>
      <c r="T94" s="179" t="s">
        <v>12</v>
      </c>
      <c r="U94" s="181" t="s">
        <v>128</v>
      </c>
      <c r="V94" s="179" t="s">
        <v>12</v>
      </c>
      <c r="W94" s="181" t="s">
        <v>128</v>
      </c>
    </row>
    <row r="95" spans="1:23" ht="17.25" customHeight="1" x14ac:dyDescent="0.45">
      <c r="A95" s="179"/>
      <c r="B95" s="185">
        <f>IF(B90&gt;0,B90+1,B89+1)</f>
        <v>75</v>
      </c>
      <c r="C95" s="189" t="s">
        <v>136</v>
      </c>
      <c r="D95" s="184" t="s">
        <v>235</v>
      </c>
      <c r="E95" s="185" t="s">
        <v>50</v>
      </c>
      <c r="F95" s="185">
        <v>2</v>
      </c>
      <c r="G95" s="185" t="s">
        <v>50</v>
      </c>
      <c r="H95" s="186">
        <v>2</v>
      </c>
      <c r="I95" s="187">
        <v>2</v>
      </c>
      <c r="J95" s="187">
        <v>2</v>
      </c>
      <c r="K95" s="187">
        <v>2</v>
      </c>
      <c r="L95" s="186">
        <v>0</v>
      </c>
      <c r="M95" s="186">
        <f t="shared" si="18"/>
        <v>2</v>
      </c>
      <c r="N95" s="187">
        <v>850</v>
      </c>
      <c r="O95" s="187">
        <f t="shared" si="13"/>
        <v>1700</v>
      </c>
      <c r="P95" s="186">
        <v>2</v>
      </c>
      <c r="Q95" s="187">
        <f t="shared" si="14"/>
        <v>1700</v>
      </c>
      <c r="R95" s="186">
        <v>0</v>
      </c>
      <c r="S95" s="187">
        <f t="shared" si="15"/>
        <v>0</v>
      </c>
      <c r="T95" s="186">
        <v>0</v>
      </c>
      <c r="U95" s="187">
        <f t="shared" si="16"/>
        <v>0</v>
      </c>
      <c r="V95" s="186">
        <v>0</v>
      </c>
      <c r="W95" s="187">
        <f t="shared" si="17"/>
        <v>0</v>
      </c>
    </row>
    <row r="96" spans="1:23" ht="17.25" customHeight="1" x14ac:dyDescent="0.45">
      <c r="A96" s="179"/>
      <c r="B96" s="185">
        <f>IF(B95&gt;0,B95+1,B90+1)</f>
        <v>76</v>
      </c>
      <c r="C96" s="189" t="s">
        <v>137</v>
      </c>
      <c r="D96" s="184" t="s">
        <v>236</v>
      </c>
      <c r="E96" s="185" t="s">
        <v>50</v>
      </c>
      <c r="F96" s="185">
        <v>2</v>
      </c>
      <c r="G96" s="185" t="s">
        <v>50</v>
      </c>
      <c r="H96" s="186">
        <v>2</v>
      </c>
      <c r="I96" s="187">
        <v>2</v>
      </c>
      <c r="J96" s="187">
        <v>2</v>
      </c>
      <c r="K96" s="187">
        <v>2</v>
      </c>
      <c r="L96" s="186">
        <v>0</v>
      </c>
      <c r="M96" s="186">
        <f t="shared" si="18"/>
        <v>2</v>
      </c>
      <c r="N96" s="187">
        <v>900</v>
      </c>
      <c r="O96" s="187">
        <f t="shared" si="13"/>
        <v>1800</v>
      </c>
      <c r="P96" s="186">
        <v>2</v>
      </c>
      <c r="Q96" s="187">
        <f t="shared" si="14"/>
        <v>1800</v>
      </c>
      <c r="R96" s="186">
        <v>0</v>
      </c>
      <c r="S96" s="187">
        <f t="shared" si="15"/>
        <v>0</v>
      </c>
      <c r="T96" s="186">
        <v>0</v>
      </c>
      <c r="U96" s="187">
        <f t="shared" si="16"/>
        <v>0</v>
      </c>
      <c r="V96" s="186">
        <v>0</v>
      </c>
      <c r="W96" s="187">
        <f t="shared" si="17"/>
        <v>0</v>
      </c>
    </row>
    <row r="97" spans="1:23" ht="17.25" customHeight="1" x14ac:dyDescent="0.45">
      <c r="A97" s="179"/>
      <c r="B97" s="185">
        <f>IF(B96&gt;0,B96+1,B95+1)</f>
        <v>77</v>
      </c>
      <c r="C97" s="189" t="s">
        <v>138</v>
      </c>
      <c r="D97" s="184" t="s">
        <v>9</v>
      </c>
      <c r="E97" s="185" t="s">
        <v>49</v>
      </c>
      <c r="F97" s="185">
        <v>3</v>
      </c>
      <c r="G97" s="185" t="s">
        <v>50</v>
      </c>
      <c r="H97" s="186">
        <v>7</v>
      </c>
      <c r="I97" s="187">
        <v>7</v>
      </c>
      <c r="J97" s="187">
        <v>7</v>
      </c>
      <c r="K97" s="187">
        <v>7</v>
      </c>
      <c r="L97" s="186">
        <v>0</v>
      </c>
      <c r="M97" s="186">
        <f t="shared" si="18"/>
        <v>7</v>
      </c>
      <c r="N97" s="187">
        <v>900</v>
      </c>
      <c r="O97" s="187">
        <f t="shared" si="13"/>
        <v>6300</v>
      </c>
      <c r="P97" s="186">
        <v>4</v>
      </c>
      <c r="Q97" s="187">
        <f t="shared" si="14"/>
        <v>3600</v>
      </c>
      <c r="R97" s="186">
        <v>3</v>
      </c>
      <c r="S97" s="187">
        <f t="shared" si="15"/>
        <v>2700</v>
      </c>
      <c r="T97" s="186">
        <v>0</v>
      </c>
      <c r="U97" s="187">
        <f t="shared" si="16"/>
        <v>0</v>
      </c>
      <c r="V97" s="186">
        <v>0</v>
      </c>
      <c r="W97" s="187">
        <f t="shared" si="17"/>
        <v>0</v>
      </c>
    </row>
    <row r="98" spans="1:23" ht="17.25" customHeight="1" x14ac:dyDescent="0.45">
      <c r="A98" s="179"/>
      <c r="B98" s="185">
        <f>IF(B97&gt;0,B97+1,B96+1)</f>
        <v>78</v>
      </c>
      <c r="C98" s="189" t="s">
        <v>139</v>
      </c>
      <c r="D98" s="198" t="s">
        <v>308</v>
      </c>
      <c r="E98" s="185" t="s">
        <v>50</v>
      </c>
      <c r="F98" s="185">
        <v>1</v>
      </c>
      <c r="G98" s="185" t="s">
        <v>50</v>
      </c>
      <c r="H98" s="186">
        <v>6</v>
      </c>
      <c r="I98" s="187">
        <v>6</v>
      </c>
      <c r="J98" s="187">
        <v>6</v>
      </c>
      <c r="K98" s="187">
        <v>6</v>
      </c>
      <c r="L98" s="186">
        <v>0</v>
      </c>
      <c r="M98" s="186">
        <f t="shared" si="18"/>
        <v>6</v>
      </c>
      <c r="N98" s="187">
        <v>600</v>
      </c>
      <c r="O98" s="187">
        <f t="shared" si="13"/>
        <v>3600</v>
      </c>
      <c r="P98" s="186">
        <v>0</v>
      </c>
      <c r="Q98" s="187">
        <f t="shared" si="14"/>
        <v>0</v>
      </c>
      <c r="R98" s="186">
        <v>6</v>
      </c>
      <c r="S98" s="187">
        <f t="shared" si="15"/>
        <v>3600</v>
      </c>
      <c r="T98" s="186">
        <v>0</v>
      </c>
      <c r="U98" s="187">
        <f t="shared" si="16"/>
        <v>0</v>
      </c>
      <c r="V98" s="186">
        <v>0</v>
      </c>
      <c r="W98" s="187">
        <f t="shared" si="17"/>
        <v>0</v>
      </c>
    </row>
    <row r="99" spans="1:23" ht="17.25" customHeight="1" x14ac:dyDescent="0.45">
      <c r="A99" s="179"/>
      <c r="B99" s="185">
        <f t="shared" si="12"/>
        <v>79</v>
      </c>
      <c r="C99" s="189" t="s">
        <v>140</v>
      </c>
      <c r="D99" s="198" t="s">
        <v>309</v>
      </c>
      <c r="E99" s="185" t="s">
        <v>50</v>
      </c>
      <c r="F99" s="185">
        <v>1</v>
      </c>
      <c r="G99" s="185" t="s">
        <v>50</v>
      </c>
      <c r="H99" s="186">
        <v>6</v>
      </c>
      <c r="I99" s="187">
        <v>6</v>
      </c>
      <c r="J99" s="187">
        <v>6</v>
      </c>
      <c r="K99" s="187">
        <v>6</v>
      </c>
      <c r="L99" s="186">
        <v>0</v>
      </c>
      <c r="M99" s="186">
        <f t="shared" si="18"/>
        <v>6</v>
      </c>
      <c r="N99" s="187">
        <v>600</v>
      </c>
      <c r="O99" s="187">
        <f t="shared" si="13"/>
        <v>3600</v>
      </c>
      <c r="P99" s="186">
        <v>0</v>
      </c>
      <c r="Q99" s="187">
        <f t="shared" si="14"/>
        <v>0</v>
      </c>
      <c r="R99" s="186">
        <v>6</v>
      </c>
      <c r="S99" s="187">
        <f t="shared" si="15"/>
        <v>3600</v>
      </c>
      <c r="T99" s="186">
        <v>0</v>
      </c>
      <c r="U99" s="187">
        <f t="shared" si="16"/>
        <v>0</v>
      </c>
      <c r="V99" s="186">
        <v>0</v>
      </c>
      <c r="W99" s="187">
        <f t="shared" si="17"/>
        <v>0</v>
      </c>
    </row>
    <row r="100" spans="1:23" ht="17.25" customHeight="1" x14ac:dyDescent="0.45">
      <c r="A100" s="179"/>
      <c r="B100" s="185">
        <f t="shared" si="12"/>
        <v>80</v>
      </c>
      <c r="C100" s="189" t="s">
        <v>141</v>
      </c>
      <c r="D100" s="198" t="s">
        <v>310</v>
      </c>
      <c r="E100" s="185" t="s">
        <v>50</v>
      </c>
      <c r="F100" s="185">
        <v>1</v>
      </c>
      <c r="G100" s="185" t="s">
        <v>50</v>
      </c>
      <c r="H100" s="186">
        <v>6</v>
      </c>
      <c r="I100" s="187">
        <v>6</v>
      </c>
      <c r="J100" s="187">
        <v>6</v>
      </c>
      <c r="K100" s="187">
        <v>6</v>
      </c>
      <c r="L100" s="186">
        <v>0</v>
      </c>
      <c r="M100" s="186">
        <f>K100-L100</f>
        <v>6</v>
      </c>
      <c r="N100" s="187">
        <v>600</v>
      </c>
      <c r="O100" s="187">
        <f>M100*N100</f>
        <v>3600</v>
      </c>
      <c r="P100" s="186">
        <v>0</v>
      </c>
      <c r="Q100" s="187">
        <f>N100*P100</f>
        <v>0</v>
      </c>
      <c r="R100" s="186">
        <v>6</v>
      </c>
      <c r="S100" s="187">
        <f>$N100*R100</f>
        <v>3600</v>
      </c>
      <c r="T100" s="186">
        <v>0</v>
      </c>
      <c r="U100" s="187">
        <f>$N100*T100</f>
        <v>0</v>
      </c>
      <c r="V100" s="186">
        <v>0</v>
      </c>
      <c r="W100" s="187">
        <f>V100*N100</f>
        <v>0</v>
      </c>
    </row>
    <row r="101" spans="1:23" ht="17.25" customHeight="1" x14ac:dyDescent="0.45">
      <c r="A101" s="179"/>
      <c r="B101" s="185">
        <f t="shared" si="12"/>
        <v>81</v>
      </c>
      <c r="C101" s="189"/>
      <c r="D101" s="198" t="s">
        <v>364</v>
      </c>
      <c r="E101" s="185" t="s">
        <v>50</v>
      </c>
      <c r="F101" s="185">
        <v>1</v>
      </c>
      <c r="G101" s="185" t="s">
        <v>50</v>
      </c>
      <c r="H101" s="186">
        <v>1</v>
      </c>
      <c r="I101" s="187">
        <v>1</v>
      </c>
      <c r="J101" s="187">
        <v>1</v>
      </c>
      <c r="K101" s="187">
        <v>1</v>
      </c>
      <c r="L101" s="186">
        <v>0</v>
      </c>
      <c r="M101" s="186">
        <v>0</v>
      </c>
      <c r="N101" s="187">
        <v>400</v>
      </c>
      <c r="O101" s="187">
        <f t="shared" si="13"/>
        <v>0</v>
      </c>
      <c r="P101" s="186">
        <v>0</v>
      </c>
      <c r="Q101" s="187">
        <f t="shared" si="14"/>
        <v>0</v>
      </c>
      <c r="R101" s="186">
        <v>0</v>
      </c>
      <c r="S101" s="187">
        <f t="shared" si="15"/>
        <v>0</v>
      </c>
      <c r="T101" s="186">
        <v>0</v>
      </c>
      <c r="U101" s="187">
        <f t="shared" si="16"/>
        <v>0</v>
      </c>
      <c r="V101" s="186">
        <v>0</v>
      </c>
      <c r="W101" s="187">
        <f t="shared" si="17"/>
        <v>0</v>
      </c>
    </row>
    <row r="102" spans="1:23" ht="17.25" customHeight="1" x14ac:dyDescent="0.45">
      <c r="A102" s="185"/>
      <c r="B102" s="185"/>
      <c r="C102" s="185"/>
      <c r="D102" s="240" t="s">
        <v>237</v>
      </c>
      <c r="E102" s="185"/>
      <c r="F102" s="185"/>
      <c r="G102" s="185"/>
      <c r="H102" s="241"/>
      <c r="I102" s="241"/>
      <c r="J102" s="241"/>
      <c r="K102" s="187"/>
      <c r="L102" s="241"/>
      <c r="M102" s="186"/>
      <c r="N102" s="241"/>
      <c r="O102" s="241"/>
      <c r="P102" s="241"/>
      <c r="Q102" s="241"/>
      <c r="R102" s="241"/>
      <c r="S102" s="241"/>
      <c r="T102" s="241"/>
      <c r="U102" s="241"/>
      <c r="V102" s="241"/>
      <c r="W102" s="187">
        <f t="shared" si="17"/>
        <v>0</v>
      </c>
    </row>
    <row r="103" spans="1:23" ht="17.25" customHeight="1" x14ac:dyDescent="0.45">
      <c r="A103" s="179"/>
      <c r="B103" s="185">
        <f t="shared" si="12"/>
        <v>82</v>
      </c>
      <c r="C103" s="189" t="s">
        <v>238</v>
      </c>
      <c r="D103" s="196" t="s">
        <v>321</v>
      </c>
      <c r="E103" s="178" t="s">
        <v>119</v>
      </c>
      <c r="F103" s="185">
        <v>5</v>
      </c>
      <c r="G103" s="178" t="s">
        <v>322</v>
      </c>
      <c r="H103" s="186">
        <v>6</v>
      </c>
      <c r="I103" s="187">
        <v>6</v>
      </c>
      <c r="J103" s="187">
        <v>6</v>
      </c>
      <c r="K103" s="187">
        <v>6</v>
      </c>
      <c r="L103" s="186">
        <v>0</v>
      </c>
      <c r="M103" s="186">
        <f t="shared" si="18"/>
        <v>6</v>
      </c>
      <c r="N103" s="187">
        <v>3500</v>
      </c>
      <c r="O103" s="187">
        <f t="shared" ref="O103:O132" si="19">M103*N103</f>
        <v>21000</v>
      </c>
      <c r="P103" s="186">
        <v>0</v>
      </c>
      <c r="Q103" s="187">
        <f t="shared" ref="Q103:Q159" si="20">N103*P103</f>
        <v>0</v>
      </c>
      <c r="R103" s="186">
        <v>3</v>
      </c>
      <c r="S103" s="187">
        <f t="shared" ref="S103:S159" si="21">$N103*R103</f>
        <v>10500</v>
      </c>
      <c r="T103" s="186">
        <v>0</v>
      </c>
      <c r="U103" s="187">
        <f t="shared" ref="U103:U159" si="22">$N103*T103</f>
        <v>0</v>
      </c>
      <c r="V103" s="186">
        <v>3</v>
      </c>
      <c r="W103" s="187">
        <f t="shared" si="17"/>
        <v>10500</v>
      </c>
    </row>
    <row r="104" spans="1:23" ht="17.25" customHeight="1" x14ac:dyDescent="0.45">
      <c r="A104" s="179"/>
      <c r="B104" s="185">
        <f t="shared" si="12"/>
        <v>83</v>
      </c>
      <c r="C104" s="189" t="s">
        <v>239</v>
      </c>
      <c r="D104" s="196" t="s">
        <v>323</v>
      </c>
      <c r="E104" s="185" t="s">
        <v>119</v>
      </c>
      <c r="F104" s="185">
        <v>5</v>
      </c>
      <c r="G104" s="185" t="s">
        <v>322</v>
      </c>
      <c r="H104" s="186">
        <v>6</v>
      </c>
      <c r="I104" s="187">
        <v>6</v>
      </c>
      <c r="J104" s="187">
        <v>6</v>
      </c>
      <c r="K104" s="187">
        <v>6</v>
      </c>
      <c r="L104" s="186">
        <v>3</v>
      </c>
      <c r="M104" s="186">
        <f t="shared" si="18"/>
        <v>3</v>
      </c>
      <c r="N104" s="187">
        <v>6500</v>
      </c>
      <c r="O104" s="187">
        <f t="shared" si="19"/>
        <v>19500</v>
      </c>
      <c r="P104" s="186">
        <v>0</v>
      </c>
      <c r="Q104" s="187">
        <f t="shared" si="20"/>
        <v>0</v>
      </c>
      <c r="R104" s="186">
        <v>3</v>
      </c>
      <c r="S104" s="187">
        <f t="shared" si="21"/>
        <v>19500</v>
      </c>
      <c r="T104" s="186">
        <v>0</v>
      </c>
      <c r="U104" s="187">
        <f t="shared" si="22"/>
        <v>0</v>
      </c>
      <c r="V104" s="186">
        <v>0</v>
      </c>
      <c r="W104" s="187">
        <f t="shared" si="17"/>
        <v>0</v>
      </c>
    </row>
    <row r="105" spans="1:23" ht="17.25" customHeight="1" x14ac:dyDescent="0.45">
      <c r="A105" s="179"/>
      <c r="B105" s="185">
        <f t="shared" si="12"/>
        <v>84</v>
      </c>
      <c r="C105" s="189" t="s">
        <v>240</v>
      </c>
      <c r="D105" s="196" t="s">
        <v>324</v>
      </c>
      <c r="E105" s="185" t="s">
        <v>119</v>
      </c>
      <c r="F105" s="185">
        <v>5</v>
      </c>
      <c r="G105" s="185" t="s">
        <v>322</v>
      </c>
      <c r="H105" s="186">
        <v>6</v>
      </c>
      <c r="I105" s="187">
        <v>6</v>
      </c>
      <c r="J105" s="187">
        <v>6</v>
      </c>
      <c r="K105" s="187">
        <v>6</v>
      </c>
      <c r="L105" s="186">
        <v>3</v>
      </c>
      <c r="M105" s="186">
        <f t="shared" si="18"/>
        <v>3</v>
      </c>
      <c r="N105" s="187">
        <v>5000</v>
      </c>
      <c r="O105" s="187">
        <f t="shared" si="19"/>
        <v>15000</v>
      </c>
      <c r="P105" s="186">
        <v>0</v>
      </c>
      <c r="Q105" s="187">
        <f t="shared" si="20"/>
        <v>0</v>
      </c>
      <c r="R105" s="186">
        <v>3</v>
      </c>
      <c r="S105" s="187">
        <f t="shared" si="21"/>
        <v>15000</v>
      </c>
      <c r="T105" s="186">
        <v>0</v>
      </c>
      <c r="U105" s="187">
        <f t="shared" si="22"/>
        <v>0</v>
      </c>
      <c r="V105" s="186">
        <v>0</v>
      </c>
      <c r="W105" s="187">
        <f t="shared" si="17"/>
        <v>0</v>
      </c>
    </row>
    <row r="106" spans="1:23" ht="17.25" customHeight="1" x14ac:dyDescent="0.45">
      <c r="A106" s="179"/>
      <c r="B106" s="185">
        <f t="shared" si="12"/>
        <v>85</v>
      </c>
      <c r="C106" s="189" t="s">
        <v>241</v>
      </c>
      <c r="D106" s="196" t="s">
        <v>101</v>
      </c>
      <c r="E106" s="185" t="s">
        <v>118</v>
      </c>
      <c r="F106" s="185">
        <v>2</v>
      </c>
      <c r="G106" s="185" t="s">
        <v>50</v>
      </c>
      <c r="H106" s="186">
        <v>6</v>
      </c>
      <c r="I106" s="187">
        <v>6</v>
      </c>
      <c r="J106" s="187">
        <v>6</v>
      </c>
      <c r="K106" s="187">
        <v>6</v>
      </c>
      <c r="L106" s="186">
        <v>0</v>
      </c>
      <c r="M106" s="186">
        <v>0</v>
      </c>
      <c r="N106" s="187">
        <v>900</v>
      </c>
      <c r="O106" s="187">
        <f t="shared" si="19"/>
        <v>0</v>
      </c>
      <c r="P106" s="186">
        <v>0</v>
      </c>
      <c r="Q106" s="187">
        <f t="shared" si="20"/>
        <v>0</v>
      </c>
      <c r="R106" s="186">
        <v>0</v>
      </c>
      <c r="S106" s="187">
        <f t="shared" si="21"/>
        <v>0</v>
      </c>
      <c r="T106" s="186">
        <v>0</v>
      </c>
      <c r="U106" s="187">
        <f t="shared" si="22"/>
        <v>0</v>
      </c>
      <c r="V106" s="186">
        <v>0</v>
      </c>
      <c r="W106" s="187">
        <f t="shared" si="17"/>
        <v>0</v>
      </c>
    </row>
    <row r="107" spans="1:23" ht="17.25" customHeight="1" x14ac:dyDescent="0.45">
      <c r="A107" s="179"/>
      <c r="B107" s="185">
        <f t="shared" si="12"/>
        <v>86</v>
      </c>
      <c r="C107" s="189" t="s">
        <v>242</v>
      </c>
      <c r="D107" s="196" t="s">
        <v>102</v>
      </c>
      <c r="E107" s="185" t="s">
        <v>35</v>
      </c>
      <c r="F107" s="185">
        <v>100</v>
      </c>
      <c r="G107" s="185" t="s">
        <v>42</v>
      </c>
      <c r="H107" s="186">
        <v>8</v>
      </c>
      <c r="I107" s="187">
        <v>8</v>
      </c>
      <c r="J107" s="187">
        <v>8</v>
      </c>
      <c r="K107" s="187">
        <v>6</v>
      </c>
      <c r="L107" s="186">
        <v>10</v>
      </c>
      <c r="M107" s="186">
        <v>5</v>
      </c>
      <c r="N107" s="187">
        <v>2650</v>
      </c>
      <c r="O107" s="187">
        <f t="shared" si="19"/>
        <v>13250</v>
      </c>
      <c r="P107" s="186">
        <v>0</v>
      </c>
      <c r="Q107" s="187">
        <f t="shared" si="20"/>
        <v>0</v>
      </c>
      <c r="R107" s="186">
        <v>0</v>
      </c>
      <c r="S107" s="187">
        <f t="shared" si="21"/>
        <v>0</v>
      </c>
      <c r="T107" s="186">
        <v>5</v>
      </c>
      <c r="U107" s="187">
        <f t="shared" si="22"/>
        <v>13250</v>
      </c>
      <c r="V107" s="186">
        <v>0</v>
      </c>
      <c r="W107" s="187">
        <f t="shared" si="17"/>
        <v>0</v>
      </c>
    </row>
    <row r="108" spans="1:23" ht="17.25" customHeight="1" x14ac:dyDescent="0.45">
      <c r="A108" s="179"/>
      <c r="B108" s="185">
        <f t="shared" si="12"/>
        <v>87</v>
      </c>
      <c r="C108" s="189" t="s">
        <v>243</v>
      </c>
      <c r="D108" s="196" t="s">
        <v>103</v>
      </c>
      <c r="E108" s="185" t="s">
        <v>35</v>
      </c>
      <c r="F108" s="185">
        <v>100</v>
      </c>
      <c r="G108" s="185" t="s">
        <v>305</v>
      </c>
      <c r="H108" s="186">
        <v>2</v>
      </c>
      <c r="I108" s="187">
        <v>4</v>
      </c>
      <c r="J108" s="187">
        <v>4</v>
      </c>
      <c r="K108" s="187">
        <v>2</v>
      </c>
      <c r="L108" s="186">
        <v>0</v>
      </c>
      <c r="M108" s="186">
        <f t="shared" si="18"/>
        <v>2</v>
      </c>
      <c r="N108" s="187">
        <v>8000</v>
      </c>
      <c r="O108" s="187">
        <f t="shared" si="19"/>
        <v>16000</v>
      </c>
      <c r="P108" s="186">
        <v>1</v>
      </c>
      <c r="Q108" s="187">
        <f t="shared" si="20"/>
        <v>8000</v>
      </c>
      <c r="R108" s="186">
        <v>1</v>
      </c>
      <c r="S108" s="187">
        <f t="shared" si="21"/>
        <v>8000</v>
      </c>
      <c r="T108" s="186">
        <v>0</v>
      </c>
      <c r="U108" s="187">
        <f t="shared" si="22"/>
        <v>0</v>
      </c>
      <c r="V108" s="186">
        <v>0</v>
      </c>
      <c r="W108" s="187">
        <f t="shared" si="17"/>
        <v>0</v>
      </c>
    </row>
    <row r="109" spans="1:23" ht="17.25" customHeight="1" x14ac:dyDescent="0.45">
      <c r="A109" s="179"/>
      <c r="B109" s="185">
        <f>IF(B108&gt;0,B108+1,B107+1)</f>
        <v>88</v>
      </c>
      <c r="C109" s="189" t="s">
        <v>244</v>
      </c>
      <c r="D109" s="196" t="s">
        <v>325</v>
      </c>
      <c r="E109" s="185" t="s">
        <v>118</v>
      </c>
      <c r="F109" s="185">
        <v>1</v>
      </c>
      <c r="G109" s="185" t="s">
        <v>118</v>
      </c>
      <c r="H109" s="186">
        <v>1</v>
      </c>
      <c r="I109" s="187">
        <v>1</v>
      </c>
      <c r="J109" s="187">
        <v>1</v>
      </c>
      <c r="K109" s="187">
        <v>1</v>
      </c>
      <c r="L109" s="186">
        <v>0</v>
      </c>
      <c r="M109" s="186">
        <f t="shared" si="18"/>
        <v>1</v>
      </c>
      <c r="N109" s="187">
        <v>5000</v>
      </c>
      <c r="O109" s="187">
        <f t="shared" si="19"/>
        <v>5000</v>
      </c>
      <c r="P109" s="186">
        <v>1</v>
      </c>
      <c r="Q109" s="187">
        <f t="shared" si="20"/>
        <v>5000</v>
      </c>
      <c r="R109" s="186">
        <v>0</v>
      </c>
      <c r="S109" s="187">
        <f t="shared" si="21"/>
        <v>0</v>
      </c>
      <c r="T109" s="186">
        <v>0</v>
      </c>
      <c r="U109" s="187">
        <f t="shared" si="22"/>
        <v>0</v>
      </c>
      <c r="V109" s="186">
        <v>0</v>
      </c>
      <c r="W109" s="187">
        <f t="shared" si="17"/>
        <v>0</v>
      </c>
    </row>
    <row r="110" spans="1:23" ht="17.25" customHeight="1" x14ac:dyDescent="0.45">
      <c r="A110" s="179"/>
      <c r="B110" s="185">
        <f>IF(B109&gt;0,B109+1,B108+1)</f>
        <v>89</v>
      </c>
      <c r="C110" s="189" t="s">
        <v>245</v>
      </c>
      <c r="D110" s="198" t="s">
        <v>250</v>
      </c>
      <c r="E110" s="201" t="s">
        <v>42</v>
      </c>
      <c r="F110" s="185">
        <v>1</v>
      </c>
      <c r="G110" s="201" t="s">
        <v>251</v>
      </c>
      <c r="H110" s="186">
        <v>20000</v>
      </c>
      <c r="I110" s="187">
        <v>24800</v>
      </c>
      <c r="J110" s="187">
        <v>24800</v>
      </c>
      <c r="K110" s="187">
        <v>35200</v>
      </c>
      <c r="L110" s="186">
        <v>0</v>
      </c>
      <c r="M110" s="186">
        <f t="shared" si="18"/>
        <v>35200</v>
      </c>
      <c r="N110" s="187">
        <v>25</v>
      </c>
      <c r="O110" s="187">
        <f t="shared" si="19"/>
        <v>880000</v>
      </c>
      <c r="P110" s="186">
        <v>8800</v>
      </c>
      <c r="Q110" s="187">
        <f t="shared" si="20"/>
        <v>220000</v>
      </c>
      <c r="R110" s="186">
        <v>8800</v>
      </c>
      <c r="S110" s="187">
        <f t="shared" si="21"/>
        <v>220000</v>
      </c>
      <c r="T110" s="186">
        <v>8800</v>
      </c>
      <c r="U110" s="187">
        <f t="shared" si="22"/>
        <v>220000</v>
      </c>
      <c r="V110" s="186">
        <v>8800</v>
      </c>
      <c r="W110" s="187">
        <f t="shared" si="17"/>
        <v>220000</v>
      </c>
    </row>
    <row r="111" spans="1:23" ht="17.25" customHeight="1" x14ac:dyDescent="0.45">
      <c r="A111" s="179"/>
      <c r="B111" s="185">
        <f t="shared" si="12"/>
        <v>90</v>
      </c>
      <c r="C111" s="189" t="s">
        <v>246</v>
      </c>
      <c r="D111" s="184" t="s">
        <v>311</v>
      </c>
      <c r="E111" s="185" t="s">
        <v>49</v>
      </c>
      <c r="F111" s="185">
        <v>30</v>
      </c>
      <c r="G111" s="185" t="s">
        <v>42</v>
      </c>
      <c r="H111" s="186">
        <v>10</v>
      </c>
      <c r="I111" s="187">
        <v>3</v>
      </c>
      <c r="J111" s="187">
        <v>3</v>
      </c>
      <c r="K111" s="187">
        <v>0</v>
      </c>
      <c r="L111" s="186">
        <v>0</v>
      </c>
      <c r="M111" s="186">
        <v>0</v>
      </c>
      <c r="N111" s="187">
        <v>7490</v>
      </c>
      <c r="O111" s="187">
        <f t="shared" si="19"/>
        <v>0</v>
      </c>
      <c r="P111" s="186">
        <v>0</v>
      </c>
      <c r="Q111" s="187">
        <f t="shared" si="20"/>
        <v>0</v>
      </c>
      <c r="R111" s="186">
        <v>0</v>
      </c>
      <c r="S111" s="187">
        <f t="shared" si="21"/>
        <v>0</v>
      </c>
      <c r="T111" s="186">
        <v>0</v>
      </c>
      <c r="U111" s="187">
        <f t="shared" si="22"/>
        <v>0</v>
      </c>
      <c r="V111" s="186">
        <v>0</v>
      </c>
      <c r="W111" s="187">
        <f t="shared" si="17"/>
        <v>0</v>
      </c>
    </row>
    <row r="112" spans="1:23" ht="17.25" customHeight="1" x14ac:dyDescent="0.45">
      <c r="A112" s="179"/>
      <c r="B112" s="185">
        <f t="shared" si="12"/>
        <v>91</v>
      </c>
      <c r="C112" s="189" t="s">
        <v>247</v>
      </c>
      <c r="D112" s="199" t="s">
        <v>110</v>
      </c>
      <c r="E112" s="201" t="s">
        <v>42</v>
      </c>
      <c r="F112" s="185">
        <v>48</v>
      </c>
      <c r="G112" s="201" t="s">
        <v>42</v>
      </c>
      <c r="H112" s="186">
        <v>2</v>
      </c>
      <c r="I112" s="187">
        <v>2</v>
      </c>
      <c r="J112" s="187">
        <v>2</v>
      </c>
      <c r="K112" s="187">
        <v>0</v>
      </c>
      <c r="L112" s="186">
        <v>0</v>
      </c>
      <c r="M112" s="186">
        <v>0</v>
      </c>
      <c r="N112" s="187">
        <v>12840</v>
      </c>
      <c r="O112" s="187">
        <f t="shared" si="19"/>
        <v>0</v>
      </c>
      <c r="P112" s="186">
        <v>0</v>
      </c>
      <c r="Q112" s="187">
        <f t="shared" si="20"/>
        <v>0</v>
      </c>
      <c r="R112" s="186">
        <v>0</v>
      </c>
      <c r="S112" s="187">
        <f t="shared" si="21"/>
        <v>0</v>
      </c>
      <c r="T112" s="186">
        <v>0</v>
      </c>
      <c r="U112" s="187">
        <f t="shared" si="22"/>
        <v>0</v>
      </c>
      <c r="V112" s="186">
        <v>0</v>
      </c>
      <c r="W112" s="187">
        <f t="shared" si="17"/>
        <v>0</v>
      </c>
    </row>
    <row r="113" spans="1:23" ht="17.25" customHeight="1" x14ac:dyDescent="0.45">
      <c r="A113" s="179"/>
      <c r="B113" s="185">
        <f t="shared" si="12"/>
        <v>92</v>
      </c>
      <c r="C113" s="189" t="s">
        <v>248</v>
      </c>
      <c r="D113" s="200" t="s">
        <v>340</v>
      </c>
      <c r="E113" s="201" t="s">
        <v>49</v>
      </c>
      <c r="F113" s="185">
        <v>1</v>
      </c>
      <c r="G113" s="201" t="s">
        <v>49</v>
      </c>
      <c r="H113" s="186">
        <v>2</v>
      </c>
      <c r="I113" s="187">
        <v>2</v>
      </c>
      <c r="J113" s="187">
        <v>2</v>
      </c>
      <c r="K113" s="187">
        <v>2</v>
      </c>
      <c r="L113" s="186">
        <v>0</v>
      </c>
      <c r="M113" s="186">
        <v>0</v>
      </c>
      <c r="N113" s="187">
        <v>2000</v>
      </c>
      <c r="O113" s="187">
        <f t="shared" si="19"/>
        <v>0</v>
      </c>
      <c r="P113" s="186">
        <v>0</v>
      </c>
      <c r="Q113" s="187">
        <f t="shared" si="20"/>
        <v>0</v>
      </c>
      <c r="R113" s="186">
        <v>0</v>
      </c>
      <c r="S113" s="187">
        <f t="shared" si="21"/>
        <v>0</v>
      </c>
      <c r="T113" s="186">
        <v>0</v>
      </c>
      <c r="U113" s="187">
        <f t="shared" si="22"/>
        <v>0</v>
      </c>
      <c r="V113" s="186">
        <v>0</v>
      </c>
      <c r="W113" s="187">
        <f t="shared" si="17"/>
        <v>0</v>
      </c>
    </row>
    <row r="114" spans="1:23" ht="17.25" customHeight="1" x14ac:dyDescent="0.45">
      <c r="A114" s="179"/>
      <c r="B114" s="185">
        <f t="shared" si="12"/>
        <v>93</v>
      </c>
      <c r="C114" s="189" t="s">
        <v>249</v>
      </c>
      <c r="D114" s="196" t="s">
        <v>104</v>
      </c>
      <c r="E114" s="185" t="s">
        <v>35</v>
      </c>
      <c r="F114" s="185">
        <v>200</v>
      </c>
      <c r="G114" s="185" t="s">
        <v>305</v>
      </c>
      <c r="H114" s="186">
        <v>8</v>
      </c>
      <c r="I114" s="187">
        <v>8</v>
      </c>
      <c r="J114" s="187">
        <v>8</v>
      </c>
      <c r="K114" s="187">
        <v>8</v>
      </c>
      <c r="L114" s="186">
        <v>0</v>
      </c>
      <c r="M114" s="186">
        <f t="shared" si="18"/>
        <v>8</v>
      </c>
      <c r="N114" s="187">
        <v>8000</v>
      </c>
      <c r="O114" s="187">
        <f t="shared" si="19"/>
        <v>64000</v>
      </c>
      <c r="P114" s="186">
        <v>2</v>
      </c>
      <c r="Q114" s="187">
        <f t="shared" si="20"/>
        <v>16000</v>
      </c>
      <c r="R114" s="186">
        <v>2</v>
      </c>
      <c r="S114" s="187">
        <f t="shared" si="21"/>
        <v>16000</v>
      </c>
      <c r="T114" s="186">
        <v>2</v>
      </c>
      <c r="U114" s="187">
        <f t="shared" si="22"/>
        <v>16000</v>
      </c>
      <c r="V114" s="186">
        <v>2</v>
      </c>
      <c r="W114" s="187">
        <f t="shared" si="17"/>
        <v>16000</v>
      </c>
    </row>
    <row r="115" spans="1:23" ht="17.25" customHeight="1" x14ac:dyDescent="0.45">
      <c r="A115" s="179"/>
      <c r="B115" s="185">
        <f t="shared" si="12"/>
        <v>94</v>
      </c>
      <c r="C115" s="189" t="s">
        <v>252</v>
      </c>
      <c r="D115" s="196" t="s">
        <v>105</v>
      </c>
      <c r="E115" s="185" t="s">
        <v>35</v>
      </c>
      <c r="F115" s="185">
        <v>200</v>
      </c>
      <c r="G115" s="185" t="s">
        <v>305</v>
      </c>
      <c r="H115" s="186">
        <v>12</v>
      </c>
      <c r="I115" s="187">
        <v>12</v>
      </c>
      <c r="J115" s="187">
        <v>12</v>
      </c>
      <c r="K115" s="187">
        <v>12</v>
      </c>
      <c r="L115" s="186">
        <v>1</v>
      </c>
      <c r="M115" s="186">
        <v>12</v>
      </c>
      <c r="N115" s="187">
        <v>8000</v>
      </c>
      <c r="O115" s="187">
        <f t="shared" si="19"/>
        <v>96000</v>
      </c>
      <c r="P115" s="186">
        <v>3</v>
      </c>
      <c r="Q115" s="187">
        <f t="shared" si="20"/>
        <v>24000</v>
      </c>
      <c r="R115" s="186">
        <v>3</v>
      </c>
      <c r="S115" s="187">
        <f t="shared" si="21"/>
        <v>24000</v>
      </c>
      <c r="T115" s="186">
        <v>3</v>
      </c>
      <c r="U115" s="187">
        <f t="shared" si="22"/>
        <v>24000</v>
      </c>
      <c r="V115" s="186">
        <v>3</v>
      </c>
      <c r="W115" s="187">
        <f t="shared" si="17"/>
        <v>24000</v>
      </c>
    </row>
    <row r="116" spans="1:23" ht="17.25" customHeight="1" x14ac:dyDescent="0.45">
      <c r="A116" s="179"/>
      <c r="B116" s="185">
        <f t="shared" si="12"/>
        <v>95</v>
      </c>
      <c r="C116" s="189" t="s">
        <v>253</v>
      </c>
      <c r="D116" s="196" t="s">
        <v>106</v>
      </c>
      <c r="E116" s="185" t="s">
        <v>50</v>
      </c>
      <c r="F116" s="185">
        <v>1</v>
      </c>
      <c r="G116" s="185" t="s">
        <v>50</v>
      </c>
      <c r="H116" s="186">
        <v>8</v>
      </c>
      <c r="I116" s="187">
        <v>8</v>
      </c>
      <c r="J116" s="187">
        <v>8</v>
      </c>
      <c r="K116" s="187">
        <v>8</v>
      </c>
      <c r="L116" s="186">
        <v>0</v>
      </c>
      <c r="M116" s="186">
        <v>8</v>
      </c>
      <c r="N116" s="187">
        <v>6900</v>
      </c>
      <c r="O116" s="187">
        <f t="shared" si="19"/>
        <v>55200</v>
      </c>
      <c r="P116" s="186">
        <v>2</v>
      </c>
      <c r="Q116" s="187">
        <f t="shared" si="20"/>
        <v>13800</v>
      </c>
      <c r="R116" s="186">
        <v>2</v>
      </c>
      <c r="S116" s="187">
        <f t="shared" si="21"/>
        <v>13800</v>
      </c>
      <c r="T116" s="186">
        <v>2</v>
      </c>
      <c r="U116" s="187">
        <f t="shared" si="22"/>
        <v>13800</v>
      </c>
      <c r="V116" s="186">
        <v>2</v>
      </c>
      <c r="W116" s="187">
        <f t="shared" si="17"/>
        <v>13800</v>
      </c>
    </row>
    <row r="117" spans="1:23" ht="17.25" customHeight="1" x14ac:dyDescent="0.45">
      <c r="A117" s="179"/>
      <c r="B117" s="185">
        <f>IF(B116&gt;0,B116+1,B115+1)</f>
        <v>96</v>
      </c>
      <c r="C117" s="189" t="s">
        <v>254</v>
      </c>
      <c r="D117" s="196" t="s">
        <v>107</v>
      </c>
      <c r="E117" s="185" t="s">
        <v>50</v>
      </c>
      <c r="F117" s="185">
        <v>1500</v>
      </c>
      <c r="G117" s="185" t="s">
        <v>305</v>
      </c>
      <c r="H117" s="186">
        <v>8</v>
      </c>
      <c r="I117" s="187">
        <v>8</v>
      </c>
      <c r="J117" s="187">
        <v>8</v>
      </c>
      <c r="K117" s="187">
        <v>8</v>
      </c>
      <c r="L117" s="186">
        <v>0</v>
      </c>
      <c r="M117" s="186">
        <f t="shared" si="18"/>
        <v>8</v>
      </c>
      <c r="N117" s="187">
        <v>8000</v>
      </c>
      <c r="O117" s="187">
        <f t="shared" si="19"/>
        <v>64000</v>
      </c>
      <c r="P117" s="186">
        <v>2</v>
      </c>
      <c r="Q117" s="187">
        <f t="shared" si="20"/>
        <v>16000</v>
      </c>
      <c r="R117" s="186">
        <v>2</v>
      </c>
      <c r="S117" s="187">
        <f t="shared" si="21"/>
        <v>16000</v>
      </c>
      <c r="T117" s="186">
        <v>2</v>
      </c>
      <c r="U117" s="187">
        <f t="shared" si="22"/>
        <v>16000</v>
      </c>
      <c r="V117" s="186">
        <v>2</v>
      </c>
      <c r="W117" s="187">
        <f t="shared" si="17"/>
        <v>16000</v>
      </c>
    </row>
    <row r="118" spans="1:23" ht="17.25" customHeight="1" x14ac:dyDescent="0.45">
      <c r="A118" s="179"/>
      <c r="B118" s="185">
        <f>IF(B117&gt;0,B117+1,B116+1)</f>
        <v>97</v>
      </c>
      <c r="C118" s="189" t="s">
        <v>255</v>
      </c>
      <c r="D118" s="184" t="s">
        <v>108</v>
      </c>
      <c r="E118" s="185" t="s">
        <v>49</v>
      </c>
      <c r="F118" s="185">
        <v>1</v>
      </c>
      <c r="G118" s="185" t="s">
        <v>49</v>
      </c>
      <c r="H118" s="186">
        <v>4</v>
      </c>
      <c r="I118" s="187">
        <v>4</v>
      </c>
      <c r="J118" s="187">
        <v>4</v>
      </c>
      <c r="K118" s="187">
        <v>4</v>
      </c>
      <c r="L118" s="186">
        <v>1</v>
      </c>
      <c r="M118" s="186">
        <v>4</v>
      </c>
      <c r="N118" s="187">
        <v>8500</v>
      </c>
      <c r="O118" s="187">
        <f t="shared" si="19"/>
        <v>34000</v>
      </c>
      <c r="P118" s="186">
        <v>1</v>
      </c>
      <c r="Q118" s="187">
        <f t="shared" si="20"/>
        <v>8500</v>
      </c>
      <c r="R118" s="186">
        <v>1</v>
      </c>
      <c r="S118" s="187">
        <f t="shared" si="21"/>
        <v>8500</v>
      </c>
      <c r="T118" s="186">
        <v>1</v>
      </c>
      <c r="U118" s="187">
        <f t="shared" si="22"/>
        <v>8500</v>
      </c>
      <c r="V118" s="186">
        <v>1</v>
      </c>
      <c r="W118" s="187">
        <f t="shared" si="17"/>
        <v>8500</v>
      </c>
    </row>
    <row r="119" spans="1:23" ht="17.25" customHeight="1" x14ac:dyDescent="0.45">
      <c r="A119" s="179"/>
      <c r="B119" s="185">
        <f t="shared" si="12"/>
        <v>98</v>
      </c>
      <c r="C119" s="189" t="s">
        <v>256</v>
      </c>
      <c r="D119" s="184" t="s">
        <v>109</v>
      </c>
      <c r="E119" s="185" t="s">
        <v>49</v>
      </c>
      <c r="F119" s="185">
        <v>1</v>
      </c>
      <c r="G119" s="185" t="s">
        <v>49</v>
      </c>
      <c r="H119" s="186">
        <v>2</v>
      </c>
      <c r="I119" s="187">
        <v>2</v>
      </c>
      <c r="J119" s="187">
        <v>2</v>
      </c>
      <c r="K119" s="187">
        <v>3</v>
      </c>
      <c r="L119" s="186">
        <v>0</v>
      </c>
      <c r="M119" s="186">
        <f t="shared" si="18"/>
        <v>3</v>
      </c>
      <c r="N119" s="187">
        <v>8500</v>
      </c>
      <c r="O119" s="187">
        <f t="shared" si="19"/>
        <v>25500</v>
      </c>
      <c r="P119" s="186">
        <v>1</v>
      </c>
      <c r="Q119" s="187">
        <f t="shared" si="20"/>
        <v>8500</v>
      </c>
      <c r="R119" s="186">
        <v>0</v>
      </c>
      <c r="S119" s="187">
        <f t="shared" si="21"/>
        <v>0</v>
      </c>
      <c r="T119" s="186">
        <v>1</v>
      </c>
      <c r="U119" s="187">
        <f t="shared" si="22"/>
        <v>8500</v>
      </c>
      <c r="V119" s="186">
        <v>1</v>
      </c>
      <c r="W119" s="187">
        <f t="shared" si="17"/>
        <v>8500</v>
      </c>
    </row>
    <row r="120" spans="1:23" ht="17.25" customHeight="1" x14ac:dyDescent="0.45">
      <c r="A120" s="179"/>
      <c r="B120" s="185">
        <f t="shared" si="12"/>
        <v>99</v>
      </c>
      <c r="C120" s="189" t="s">
        <v>257</v>
      </c>
      <c r="D120" s="196" t="s">
        <v>335</v>
      </c>
      <c r="E120" s="185" t="s">
        <v>49</v>
      </c>
      <c r="F120" s="185">
        <v>1</v>
      </c>
      <c r="G120" s="185" t="s">
        <v>49</v>
      </c>
      <c r="H120" s="186">
        <v>4</v>
      </c>
      <c r="I120" s="187">
        <v>4</v>
      </c>
      <c r="J120" s="187">
        <v>4</v>
      </c>
      <c r="K120" s="187">
        <v>4</v>
      </c>
      <c r="L120" s="186">
        <v>0</v>
      </c>
      <c r="M120" s="186">
        <f t="shared" si="18"/>
        <v>4</v>
      </c>
      <c r="N120" s="187">
        <v>8000</v>
      </c>
      <c r="O120" s="187">
        <f t="shared" si="19"/>
        <v>32000</v>
      </c>
      <c r="P120" s="186">
        <v>1</v>
      </c>
      <c r="Q120" s="187">
        <f t="shared" si="20"/>
        <v>8000</v>
      </c>
      <c r="R120" s="186">
        <v>1</v>
      </c>
      <c r="S120" s="187">
        <f t="shared" si="21"/>
        <v>8000</v>
      </c>
      <c r="T120" s="186">
        <v>1</v>
      </c>
      <c r="U120" s="187">
        <f t="shared" si="22"/>
        <v>8000</v>
      </c>
      <c r="V120" s="186">
        <v>1</v>
      </c>
      <c r="W120" s="187">
        <f t="shared" si="17"/>
        <v>8000</v>
      </c>
    </row>
    <row r="121" spans="1:23" ht="17.25" customHeight="1" x14ac:dyDescent="0.5">
      <c r="H121" s="242" t="s">
        <v>375</v>
      </c>
    </row>
    <row r="122" spans="1:23" ht="17.25" customHeight="1" x14ac:dyDescent="0.45">
      <c r="A122" s="165" t="s">
        <v>122</v>
      </c>
      <c r="B122" s="165" t="s">
        <v>15</v>
      </c>
      <c r="C122" s="165" t="s">
        <v>120</v>
      </c>
      <c r="D122" s="165"/>
      <c r="E122" s="165" t="s">
        <v>124</v>
      </c>
      <c r="F122" s="165" t="s">
        <v>16</v>
      </c>
      <c r="G122" s="165" t="s">
        <v>31</v>
      </c>
      <c r="H122" s="166" t="s">
        <v>18</v>
      </c>
      <c r="I122" s="167"/>
      <c r="J122" s="168"/>
      <c r="K122" s="165" t="s">
        <v>19</v>
      </c>
      <c r="L122" s="165" t="s">
        <v>20</v>
      </c>
      <c r="M122" s="169" t="s">
        <v>21</v>
      </c>
      <c r="N122" s="169" t="s">
        <v>17</v>
      </c>
      <c r="O122" s="169" t="s">
        <v>33</v>
      </c>
      <c r="P122" s="170" t="s">
        <v>22</v>
      </c>
      <c r="Q122" s="171"/>
      <c r="R122" s="170" t="s">
        <v>23</v>
      </c>
      <c r="S122" s="171"/>
      <c r="T122" s="170" t="s">
        <v>24</v>
      </c>
      <c r="U122" s="171"/>
      <c r="V122" s="170" t="s">
        <v>25</v>
      </c>
      <c r="W122" s="171"/>
    </row>
    <row r="123" spans="1:23" ht="17.25" customHeight="1" x14ac:dyDescent="0.45">
      <c r="A123" s="172"/>
      <c r="B123" s="172" t="s">
        <v>26</v>
      </c>
      <c r="C123" s="172" t="s">
        <v>121</v>
      </c>
      <c r="D123" s="172" t="s">
        <v>123</v>
      </c>
      <c r="E123" s="172" t="s">
        <v>125</v>
      </c>
      <c r="F123" s="172" t="s">
        <v>27</v>
      </c>
      <c r="G123" s="172" t="s">
        <v>27</v>
      </c>
      <c r="H123" s="173" t="s">
        <v>29</v>
      </c>
      <c r="I123" s="174"/>
      <c r="J123" s="175"/>
      <c r="K123" s="172" t="s">
        <v>143</v>
      </c>
      <c r="L123" s="172" t="s">
        <v>30</v>
      </c>
      <c r="M123" s="176" t="s">
        <v>126</v>
      </c>
      <c r="N123" s="176" t="s">
        <v>28</v>
      </c>
      <c r="O123" s="176" t="s">
        <v>127</v>
      </c>
      <c r="P123" s="177" t="s">
        <v>316</v>
      </c>
      <c r="Q123" s="177"/>
      <c r="R123" s="177" t="s">
        <v>317</v>
      </c>
      <c r="S123" s="177"/>
      <c r="T123" s="177" t="s">
        <v>318</v>
      </c>
      <c r="U123" s="177"/>
      <c r="V123" s="177" t="s">
        <v>319</v>
      </c>
      <c r="W123" s="177"/>
    </row>
    <row r="124" spans="1:23" ht="17.25" customHeight="1" x14ac:dyDescent="0.45">
      <c r="A124" s="178"/>
      <c r="B124" s="178"/>
      <c r="C124" s="178"/>
      <c r="D124" s="178"/>
      <c r="E124" s="178"/>
      <c r="F124" s="178"/>
      <c r="G124" s="178"/>
      <c r="H124" s="179">
        <v>2561</v>
      </c>
      <c r="I124" s="178">
        <v>2562</v>
      </c>
      <c r="J124" s="178">
        <v>2563</v>
      </c>
      <c r="K124" s="178">
        <f>J124+1</f>
        <v>2564</v>
      </c>
      <c r="L124" s="178" t="s">
        <v>32</v>
      </c>
      <c r="M124" s="178">
        <f>J124+1</f>
        <v>2564</v>
      </c>
      <c r="N124" s="180" t="s">
        <v>31</v>
      </c>
      <c r="O124" s="180"/>
      <c r="P124" s="179" t="s">
        <v>12</v>
      </c>
      <c r="Q124" s="181" t="s">
        <v>128</v>
      </c>
      <c r="R124" s="179" t="s">
        <v>12</v>
      </c>
      <c r="S124" s="181" t="s">
        <v>128</v>
      </c>
      <c r="T124" s="179" t="s">
        <v>12</v>
      </c>
      <c r="U124" s="181" t="s">
        <v>128</v>
      </c>
      <c r="V124" s="179" t="s">
        <v>12</v>
      </c>
      <c r="W124" s="181" t="s">
        <v>128</v>
      </c>
    </row>
    <row r="125" spans="1:23" ht="17.25" customHeight="1" x14ac:dyDescent="0.45">
      <c r="A125" s="179"/>
      <c r="B125" s="185">
        <f>IF(B120&gt;0,B120+1,B119+1)</f>
        <v>100</v>
      </c>
      <c r="C125" s="189" t="s">
        <v>258</v>
      </c>
      <c r="D125" s="198" t="s">
        <v>111</v>
      </c>
      <c r="E125" s="179" t="s">
        <v>118</v>
      </c>
      <c r="F125" s="185">
        <v>1</v>
      </c>
      <c r="G125" s="179" t="s">
        <v>118</v>
      </c>
      <c r="H125" s="186">
        <v>2</v>
      </c>
      <c r="I125" s="187">
        <v>2</v>
      </c>
      <c r="J125" s="187">
        <v>2</v>
      </c>
      <c r="K125" s="187">
        <v>2</v>
      </c>
      <c r="L125" s="186">
        <v>0</v>
      </c>
      <c r="M125" s="186">
        <v>1</v>
      </c>
      <c r="N125" s="187">
        <v>9600</v>
      </c>
      <c r="O125" s="187">
        <f t="shared" si="19"/>
        <v>9600</v>
      </c>
      <c r="P125" s="186">
        <v>1</v>
      </c>
      <c r="Q125" s="187">
        <f t="shared" si="20"/>
        <v>9600</v>
      </c>
      <c r="R125" s="186">
        <v>0</v>
      </c>
      <c r="S125" s="187">
        <f t="shared" si="21"/>
        <v>0</v>
      </c>
      <c r="T125" s="186">
        <v>0</v>
      </c>
      <c r="U125" s="187">
        <f t="shared" si="22"/>
        <v>0</v>
      </c>
      <c r="V125" s="186">
        <v>0</v>
      </c>
      <c r="W125" s="187">
        <f t="shared" si="17"/>
        <v>0</v>
      </c>
    </row>
    <row r="126" spans="1:23" ht="17.25" customHeight="1" x14ac:dyDescent="0.45">
      <c r="A126" s="179"/>
      <c r="B126" s="185">
        <f>IF(B125&gt;0,B125+1,B120+1)</f>
        <v>101</v>
      </c>
      <c r="C126" s="189" t="s">
        <v>312</v>
      </c>
      <c r="D126" s="198" t="s">
        <v>336</v>
      </c>
      <c r="E126" s="201" t="s">
        <v>42</v>
      </c>
      <c r="F126" s="185">
        <v>100</v>
      </c>
      <c r="G126" s="201" t="s">
        <v>42</v>
      </c>
      <c r="H126" s="186">
        <v>1</v>
      </c>
      <c r="I126" s="187">
        <v>1</v>
      </c>
      <c r="J126" s="187">
        <v>1</v>
      </c>
      <c r="K126" s="187">
        <v>1</v>
      </c>
      <c r="L126" s="186">
        <v>0</v>
      </c>
      <c r="M126" s="186">
        <v>2</v>
      </c>
      <c r="N126" s="187">
        <v>1900</v>
      </c>
      <c r="O126" s="187">
        <f t="shared" si="19"/>
        <v>3800</v>
      </c>
      <c r="P126" s="186">
        <v>1</v>
      </c>
      <c r="Q126" s="187">
        <f t="shared" si="20"/>
        <v>1900</v>
      </c>
      <c r="R126" s="186">
        <v>0</v>
      </c>
      <c r="S126" s="187">
        <f t="shared" si="21"/>
        <v>0</v>
      </c>
      <c r="T126" s="186">
        <v>1</v>
      </c>
      <c r="U126" s="187">
        <f t="shared" si="22"/>
        <v>1900</v>
      </c>
      <c r="V126" s="186">
        <v>0</v>
      </c>
      <c r="W126" s="187">
        <f t="shared" si="17"/>
        <v>0</v>
      </c>
    </row>
    <row r="127" spans="1:23" ht="17.25" customHeight="1" x14ac:dyDescent="0.45">
      <c r="A127" s="185"/>
      <c r="B127" s="185"/>
      <c r="C127" s="185"/>
      <c r="D127" s="240" t="s">
        <v>259</v>
      </c>
      <c r="E127" s="185"/>
      <c r="F127" s="185"/>
      <c r="G127" s="185"/>
      <c r="H127" s="241"/>
      <c r="I127" s="241"/>
      <c r="J127" s="241"/>
      <c r="K127" s="187"/>
      <c r="L127" s="241"/>
      <c r="M127" s="186"/>
      <c r="N127" s="241"/>
      <c r="O127" s="241"/>
      <c r="P127" s="241"/>
      <c r="Q127" s="241"/>
      <c r="R127" s="241"/>
      <c r="S127" s="241"/>
      <c r="T127" s="241"/>
      <c r="U127" s="241"/>
      <c r="V127" s="241"/>
      <c r="W127" s="187">
        <f t="shared" si="17"/>
        <v>0</v>
      </c>
    </row>
    <row r="128" spans="1:23" ht="17.25" customHeight="1" x14ac:dyDescent="0.45">
      <c r="A128" s="179"/>
      <c r="B128" s="185">
        <f t="shared" si="12"/>
        <v>102</v>
      </c>
      <c r="C128" s="189" t="s">
        <v>260</v>
      </c>
      <c r="D128" s="184" t="s">
        <v>313</v>
      </c>
      <c r="E128" s="185" t="s">
        <v>49</v>
      </c>
      <c r="F128" s="185">
        <v>50</v>
      </c>
      <c r="G128" s="185" t="s">
        <v>305</v>
      </c>
      <c r="H128" s="186">
        <v>800</v>
      </c>
      <c r="I128" s="187">
        <v>924</v>
      </c>
      <c r="J128" s="187">
        <v>924</v>
      </c>
      <c r="K128" s="187">
        <v>850</v>
      </c>
      <c r="L128" s="186">
        <v>100</v>
      </c>
      <c r="M128" s="186">
        <f t="shared" si="18"/>
        <v>750</v>
      </c>
      <c r="N128" s="187">
        <v>247</v>
      </c>
      <c r="O128" s="187">
        <f t="shared" si="19"/>
        <v>185250</v>
      </c>
      <c r="P128" s="186">
        <v>400</v>
      </c>
      <c r="Q128" s="187">
        <f t="shared" si="20"/>
        <v>98800</v>
      </c>
      <c r="R128" s="186">
        <v>200</v>
      </c>
      <c r="S128" s="187">
        <f t="shared" si="21"/>
        <v>49400</v>
      </c>
      <c r="T128" s="186">
        <v>150</v>
      </c>
      <c r="U128" s="187">
        <f t="shared" si="22"/>
        <v>37050</v>
      </c>
      <c r="V128" s="186">
        <v>0</v>
      </c>
      <c r="W128" s="187">
        <f t="shared" si="17"/>
        <v>0</v>
      </c>
    </row>
    <row r="129" spans="1:23" ht="17.25" customHeight="1" x14ac:dyDescent="0.45">
      <c r="A129" s="179"/>
      <c r="B129" s="185">
        <f t="shared" si="12"/>
        <v>103</v>
      </c>
      <c r="C129" s="189" t="s">
        <v>261</v>
      </c>
      <c r="D129" s="184" t="s">
        <v>337</v>
      </c>
      <c r="E129" s="185" t="s">
        <v>49</v>
      </c>
      <c r="F129" s="185">
        <v>1</v>
      </c>
      <c r="G129" s="185" t="s">
        <v>49</v>
      </c>
      <c r="H129" s="186">
        <v>2</v>
      </c>
      <c r="I129" s="187">
        <v>0</v>
      </c>
      <c r="J129" s="187">
        <v>0</v>
      </c>
      <c r="K129" s="187">
        <v>0</v>
      </c>
      <c r="L129" s="186">
        <v>0</v>
      </c>
      <c r="M129" s="186">
        <f t="shared" si="18"/>
        <v>0</v>
      </c>
      <c r="N129" s="187">
        <v>2930</v>
      </c>
      <c r="O129" s="187">
        <f t="shared" si="19"/>
        <v>0</v>
      </c>
      <c r="P129" s="186">
        <v>0</v>
      </c>
      <c r="Q129" s="187">
        <f t="shared" si="20"/>
        <v>0</v>
      </c>
      <c r="R129" s="186">
        <v>0</v>
      </c>
      <c r="S129" s="187">
        <f t="shared" si="21"/>
        <v>0</v>
      </c>
      <c r="T129" s="186">
        <v>0</v>
      </c>
      <c r="U129" s="187">
        <f t="shared" si="22"/>
        <v>0</v>
      </c>
      <c r="V129" s="186">
        <v>0</v>
      </c>
      <c r="W129" s="187">
        <f t="shared" si="17"/>
        <v>0</v>
      </c>
    </row>
    <row r="130" spans="1:23" ht="17.25" customHeight="1" x14ac:dyDescent="0.45">
      <c r="A130" s="179"/>
      <c r="B130" s="185">
        <f t="shared" si="12"/>
        <v>104</v>
      </c>
      <c r="C130" s="189" t="s">
        <v>262</v>
      </c>
      <c r="D130" s="184" t="s">
        <v>338</v>
      </c>
      <c r="E130" s="185" t="s">
        <v>49</v>
      </c>
      <c r="F130" s="185">
        <v>1</v>
      </c>
      <c r="G130" s="185" t="s">
        <v>49</v>
      </c>
      <c r="H130" s="186">
        <v>2</v>
      </c>
      <c r="I130" s="187">
        <v>0</v>
      </c>
      <c r="J130" s="187">
        <v>0</v>
      </c>
      <c r="K130" s="187">
        <v>0</v>
      </c>
      <c r="L130" s="186">
        <v>0</v>
      </c>
      <c r="M130" s="186">
        <f t="shared" si="18"/>
        <v>0</v>
      </c>
      <c r="N130" s="187">
        <v>1070</v>
      </c>
      <c r="O130" s="187">
        <f t="shared" si="19"/>
        <v>0</v>
      </c>
      <c r="P130" s="186">
        <v>0</v>
      </c>
      <c r="Q130" s="187">
        <f t="shared" si="20"/>
        <v>0</v>
      </c>
      <c r="R130" s="186">
        <v>0</v>
      </c>
      <c r="S130" s="187">
        <f t="shared" si="21"/>
        <v>0</v>
      </c>
      <c r="T130" s="186">
        <v>0</v>
      </c>
      <c r="U130" s="187">
        <f t="shared" si="22"/>
        <v>0</v>
      </c>
      <c r="V130" s="186">
        <v>0</v>
      </c>
      <c r="W130" s="187">
        <f t="shared" si="17"/>
        <v>0</v>
      </c>
    </row>
    <row r="131" spans="1:23" ht="17.25" customHeight="1" x14ac:dyDescent="0.45">
      <c r="A131" s="179"/>
      <c r="B131" s="185">
        <f t="shared" si="12"/>
        <v>105</v>
      </c>
      <c r="C131" s="189" t="s">
        <v>263</v>
      </c>
      <c r="D131" s="184" t="s">
        <v>333</v>
      </c>
      <c r="E131" s="185" t="s">
        <v>42</v>
      </c>
      <c r="F131" s="185">
        <v>350</v>
      </c>
      <c r="G131" s="185" t="s">
        <v>42</v>
      </c>
      <c r="H131" s="186">
        <v>23</v>
      </c>
      <c r="I131" s="187">
        <v>25</v>
      </c>
      <c r="J131" s="187">
        <v>25</v>
      </c>
      <c r="K131" s="187">
        <v>35</v>
      </c>
      <c r="L131" s="186">
        <v>0</v>
      </c>
      <c r="M131" s="186">
        <v>30</v>
      </c>
      <c r="N131" s="187">
        <v>21000</v>
      </c>
      <c r="O131" s="187">
        <f t="shared" si="19"/>
        <v>630000</v>
      </c>
      <c r="P131" s="186">
        <v>8</v>
      </c>
      <c r="Q131" s="187">
        <f t="shared" si="20"/>
        <v>168000</v>
      </c>
      <c r="R131" s="186">
        <v>8</v>
      </c>
      <c r="S131" s="187">
        <f t="shared" si="21"/>
        <v>168000</v>
      </c>
      <c r="T131" s="186">
        <v>8</v>
      </c>
      <c r="U131" s="187">
        <f t="shared" si="22"/>
        <v>168000</v>
      </c>
      <c r="V131" s="186">
        <v>6</v>
      </c>
      <c r="W131" s="187">
        <f t="shared" si="17"/>
        <v>126000</v>
      </c>
    </row>
    <row r="132" spans="1:23" ht="17.25" customHeight="1" x14ac:dyDescent="0.45">
      <c r="A132" s="179"/>
      <c r="B132" s="185">
        <f t="shared" si="12"/>
        <v>106</v>
      </c>
      <c r="C132" s="189" t="s">
        <v>264</v>
      </c>
      <c r="D132" s="196" t="s">
        <v>112</v>
      </c>
      <c r="E132" s="185" t="s">
        <v>49</v>
      </c>
      <c r="F132" s="185">
        <v>3</v>
      </c>
      <c r="G132" s="185" t="s">
        <v>118</v>
      </c>
      <c r="H132" s="186">
        <v>4</v>
      </c>
      <c r="I132" s="187">
        <v>4</v>
      </c>
      <c r="J132" s="187">
        <v>4</v>
      </c>
      <c r="K132" s="187">
        <v>4</v>
      </c>
      <c r="L132" s="186">
        <v>0</v>
      </c>
      <c r="M132" s="186">
        <v>0</v>
      </c>
      <c r="N132" s="187">
        <v>7500</v>
      </c>
      <c r="O132" s="187">
        <f t="shared" si="19"/>
        <v>0</v>
      </c>
      <c r="P132" s="186">
        <v>0</v>
      </c>
      <c r="Q132" s="187">
        <f t="shared" si="20"/>
        <v>0</v>
      </c>
      <c r="R132" s="186">
        <v>0</v>
      </c>
      <c r="S132" s="187">
        <f t="shared" si="21"/>
        <v>0</v>
      </c>
      <c r="T132" s="186">
        <v>0</v>
      </c>
      <c r="U132" s="187">
        <f t="shared" si="22"/>
        <v>0</v>
      </c>
      <c r="V132" s="186">
        <v>0</v>
      </c>
      <c r="W132" s="187">
        <f t="shared" si="17"/>
        <v>0</v>
      </c>
    </row>
    <row r="133" spans="1:23" ht="17.25" customHeight="1" x14ac:dyDescent="0.45">
      <c r="A133" s="179"/>
      <c r="B133" s="185">
        <f t="shared" si="12"/>
        <v>107</v>
      </c>
      <c r="C133" s="189" t="s">
        <v>265</v>
      </c>
      <c r="D133" s="184" t="s">
        <v>43</v>
      </c>
      <c r="E133" s="185" t="s">
        <v>42</v>
      </c>
      <c r="F133" s="185">
        <v>1</v>
      </c>
      <c r="G133" s="185" t="s">
        <v>42</v>
      </c>
      <c r="H133" s="186">
        <v>12685</v>
      </c>
      <c r="I133" s="186">
        <v>10915</v>
      </c>
      <c r="J133" s="186">
        <v>10915</v>
      </c>
      <c r="K133" s="186">
        <v>13200</v>
      </c>
      <c r="L133" s="186">
        <v>0</v>
      </c>
      <c r="M133" s="186">
        <v>13200</v>
      </c>
      <c r="N133" s="187">
        <v>6.4</v>
      </c>
      <c r="O133" s="187">
        <f>M133*N133</f>
        <v>84480</v>
      </c>
      <c r="P133" s="186">
        <v>3300</v>
      </c>
      <c r="Q133" s="187">
        <f t="shared" si="20"/>
        <v>21120</v>
      </c>
      <c r="R133" s="186">
        <v>3300</v>
      </c>
      <c r="S133" s="187">
        <f t="shared" si="21"/>
        <v>21120</v>
      </c>
      <c r="T133" s="186">
        <v>3300</v>
      </c>
      <c r="U133" s="187">
        <f t="shared" si="22"/>
        <v>21120</v>
      </c>
      <c r="V133" s="186">
        <v>3300</v>
      </c>
      <c r="W133" s="187">
        <f t="shared" si="17"/>
        <v>21120</v>
      </c>
    </row>
    <row r="134" spans="1:23" ht="17.25" customHeight="1" x14ac:dyDescent="0.45">
      <c r="A134" s="179"/>
      <c r="B134" s="185">
        <f t="shared" si="12"/>
        <v>108</v>
      </c>
      <c r="C134" s="189" t="s">
        <v>266</v>
      </c>
      <c r="D134" s="184" t="s">
        <v>2</v>
      </c>
      <c r="E134" s="185" t="s">
        <v>42</v>
      </c>
      <c r="F134" s="185">
        <v>1</v>
      </c>
      <c r="G134" s="185" t="s">
        <v>42</v>
      </c>
      <c r="H134" s="186">
        <v>5720</v>
      </c>
      <c r="I134" s="186">
        <v>6820</v>
      </c>
      <c r="J134" s="186">
        <v>6820</v>
      </c>
      <c r="K134" s="187">
        <v>6720</v>
      </c>
      <c r="L134" s="186">
        <v>0</v>
      </c>
      <c r="M134" s="186">
        <v>6720</v>
      </c>
      <c r="N134" s="187">
        <v>10</v>
      </c>
      <c r="O134" s="187">
        <f>M134*N134</f>
        <v>67200</v>
      </c>
      <c r="P134" s="186">
        <v>1680</v>
      </c>
      <c r="Q134" s="187">
        <f t="shared" si="20"/>
        <v>16800</v>
      </c>
      <c r="R134" s="186">
        <v>1680</v>
      </c>
      <c r="S134" s="187">
        <f t="shared" si="21"/>
        <v>16800</v>
      </c>
      <c r="T134" s="186">
        <v>1680</v>
      </c>
      <c r="U134" s="187">
        <f t="shared" si="22"/>
        <v>16800</v>
      </c>
      <c r="V134" s="186">
        <v>1680</v>
      </c>
      <c r="W134" s="187">
        <f t="shared" si="17"/>
        <v>16800</v>
      </c>
    </row>
    <row r="135" spans="1:23" ht="17.25" customHeight="1" x14ac:dyDescent="0.45">
      <c r="A135" s="179"/>
      <c r="B135" s="185">
        <f t="shared" si="12"/>
        <v>109</v>
      </c>
      <c r="C135" s="189" t="s">
        <v>267</v>
      </c>
      <c r="D135" s="184" t="s">
        <v>39</v>
      </c>
      <c r="E135" s="185" t="s">
        <v>42</v>
      </c>
      <c r="F135" s="185">
        <v>1</v>
      </c>
      <c r="G135" s="185" t="s">
        <v>42</v>
      </c>
      <c r="H135" s="186">
        <v>10800</v>
      </c>
      <c r="I135" s="186">
        <v>14400</v>
      </c>
      <c r="J135" s="186">
        <v>14400</v>
      </c>
      <c r="K135" s="187">
        <v>13200.000000000002</v>
      </c>
      <c r="L135" s="186">
        <v>0</v>
      </c>
      <c r="M135" s="186">
        <f t="shared" si="18"/>
        <v>13200.000000000002</v>
      </c>
      <c r="N135" s="187">
        <v>10</v>
      </c>
      <c r="O135" s="187">
        <f t="shared" ref="O135:O159" si="23">M135*N135</f>
        <v>132000.00000000003</v>
      </c>
      <c r="P135" s="186">
        <f t="shared" ref="P135:P150" si="24">M135/4</f>
        <v>3300.0000000000005</v>
      </c>
      <c r="Q135" s="187">
        <f t="shared" si="20"/>
        <v>33000.000000000007</v>
      </c>
      <c r="R135" s="186">
        <f t="shared" ref="R135:R150" si="25">M135/4</f>
        <v>3300.0000000000005</v>
      </c>
      <c r="S135" s="187">
        <f t="shared" si="21"/>
        <v>33000.000000000007</v>
      </c>
      <c r="T135" s="186">
        <f t="shared" ref="T135:T150" si="26">M135/4</f>
        <v>3300.0000000000005</v>
      </c>
      <c r="U135" s="187">
        <f t="shared" si="22"/>
        <v>33000.000000000007</v>
      </c>
      <c r="V135" s="186">
        <f t="shared" ref="V135:V150" si="27">M135/4</f>
        <v>3300.0000000000005</v>
      </c>
      <c r="W135" s="187">
        <f t="shared" si="17"/>
        <v>33000.000000000007</v>
      </c>
    </row>
    <row r="136" spans="1:23" ht="17.25" customHeight="1" x14ac:dyDescent="0.45">
      <c r="A136" s="179"/>
      <c r="B136" s="185">
        <f>IF(B135&gt;0,B135+1,B134+1)</f>
        <v>110</v>
      </c>
      <c r="C136" s="189" t="s">
        <v>268</v>
      </c>
      <c r="D136" s="184" t="s">
        <v>3</v>
      </c>
      <c r="E136" s="185" t="s">
        <v>42</v>
      </c>
      <c r="F136" s="185">
        <v>1</v>
      </c>
      <c r="G136" s="185" t="s">
        <v>42</v>
      </c>
      <c r="H136" s="186">
        <v>1760</v>
      </c>
      <c r="I136" s="186">
        <v>1540</v>
      </c>
      <c r="J136" s="186">
        <v>1540</v>
      </c>
      <c r="K136" s="187">
        <v>1860</v>
      </c>
      <c r="L136" s="186">
        <v>0</v>
      </c>
      <c r="M136" s="186">
        <v>1860</v>
      </c>
      <c r="N136" s="187">
        <v>14</v>
      </c>
      <c r="O136" s="187">
        <f t="shared" si="23"/>
        <v>26040</v>
      </c>
      <c r="P136" s="186">
        <v>600</v>
      </c>
      <c r="Q136" s="187">
        <f t="shared" si="20"/>
        <v>8400</v>
      </c>
      <c r="R136" s="186">
        <v>420</v>
      </c>
      <c r="S136" s="187">
        <f t="shared" si="21"/>
        <v>5880</v>
      </c>
      <c r="T136" s="186">
        <v>420</v>
      </c>
      <c r="U136" s="187">
        <f t="shared" si="22"/>
        <v>5880</v>
      </c>
      <c r="V136" s="186">
        <v>420</v>
      </c>
      <c r="W136" s="187">
        <f t="shared" si="17"/>
        <v>5880</v>
      </c>
    </row>
    <row r="137" spans="1:23" ht="17.25" customHeight="1" x14ac:dyDescent="0.45">
      <c r="A137" s="179"/>
      <c r="B137" s="185">
        <f>IF(B136&gt;0,B136+1,B135+1)</f>
        <v>111</v>
      </c>
      <c r="C137" s="189" t="s">
        <v>269</v>
      </c>
      <c r="D137" s="184" t="s">
        <v>4</v>
      </c>
      <c r="E137" s="185" t="s">
        <v>42</v>
      </c>
      <c r="F137" s="185">
        <v>1</v>
      </c>
      <c r="G137" s="185" t="s">
        <v>42</v>
      </c>
      <c r="H137" s="186">
        <v>3440</v>
      </c>
      <c r="I137" s="186">
        <v>1720</v>
      </c>
      <c r="J137" s="186">
        <v>1720</v>
      </c>
      <c r="K137" s="187">
        <v>3180</v>
      </c>
      <c r="L137" s="186">
        <v>0</v>
      </c>
      <c r="M137" s="186">
        <v>3180</v>
      </c>
      <c r="N137" s="187">
        <v>13</v>
      </c>
      <c r="O137" s="187">
        <f t="shared" si="23"/>
        <v>41340</v>
      </c>
      <c r="P137" s="186">
        <v>840</v>
      </c>
      <c r="Q137" s="187">
        <f t="shared" si="20"/>
        <v>10920</v>
      </c>
      <c r="R137" s="186">
        <v>780</v>
      </c>
      <c r="S137" s="187">
        <f t="shared" si="21"/>
        <v>10140</v>
      </c>
      <c r="T137" s="186">
        <v>780</v>
      </c>
      <c r="U137" s="187">
        <f t="shared" si="22"/>
        <v>10140</v>
      </c>
      <c r="V137" s="186">
        <v>780</v>
      </c>
      <c r="W137" s="187">
        <f t="shared" si="17"/>
        <v>10140</v>
      </c>
    </row>
    <row r="138" spans="1:23" ht="17.25" customHeight="1" x14ac:dyDescent="0.45">
      <c r="A138" s="179"/>
      <c r="B138" s="185">
        <f t="shared" si="12"/>
        <v>112</v>
      </c>
      <c r="C138" s="189" t="s">
        <v>270</v>
      </c>
      <c r="D138" s="184" t="s">
        <v>5</v>
      </c>
      <c r="E138" s="185" t="s">
        <v>42</v>
      </c>
      <c r="F138" s="185">
        <v>1</v>
      </c>
      <c r="G138" s="185" t="s">
        <v>42</v>
      </c>
      <c r="H138" s="186">
        <v>4425</v>
      </c>
      <c r="I138" s="186">
        <v>2065</v>
      </c>
      <c r="J138" s="186">
        <v>2065</v>
      </c>
      <c r="K138" s="187">
        <v>4080</v>
      </c>
      <c r="L138" s="186">
        <v>0</v>
      </c>
      <c r="M138" s="186">
        <v>4080</v>
      </c>
      <c r="N138" s="187">
        <v>13</v>
      </c>
      <c r="O138" s="187">
        <f t="shared" si="23"/>
        <v>53040</v>
      </c>
      <c r="P138" s="186">
        <v>1020</v>
      </c>
      <c r="Q138" s="187">
        <f t="shared" si="20"/>
        <v>13260</v>
      </c>
      <c r="R138" s="186">
        <f t="shared" si="25"/>
        <v>1020</v>
      </c>
      <c r="S138" s="187">
        <f t="shared" si="21"/>
        <v>13260</v>
      </c>
      <c r="T138" s="186">
        <f t="shared" si="26"/>
        <v>1020</v>
      </c>
      <c r="U138" s="187">
        <f t="shared" si="22"/>
        <v>13260</v>
      </c>
      <c r="V138" s="186">
        <f t="shared" si="27"/>
        <v>1020</v>
      </c>
      <c r="W138" s="187">
        <f t="shared" si="17"/>
        <v>13260</v>
      </c>
    </row>
    <row r="139" spans="1:23" ht="17.25" customHeight="1" x14ac:dyDescent="0.45">
      <c r="A139" s="179"/>
      <c r="B139" s="185">
        <f t="shared" si="12"/>
        <v>113</v>
      </c>
      <c r="C139" s="189" t="s">
        <v>271</v>
      </c>
      <c r="D139" s="184" t="s">
        <v>41</v>
      </c>
      <c r="E139" s="185" t="s">
        <v>42</v>
      </c>
      <c r="F139" s="185">
        <v>1</v>
      </c>
      <c r="G139" s="185" t="s">
        <v>42</v>
      </c>
      <c r="H139" s="186">
        <v>3120</v>
      </c>
      <c r="I139" s="186">
        <v>1680</v>
      </c>
      <c r="J139" s="186">
        <v>1680</v>
      </c>
      <c r="K139" s="187">
        <v>2880</v>
      </c>
      <c r="L139" s="186">
        <v>0</v>
      </c>
      <c r="M139" s="186">
        <v>2880</v>
      </c>
      <c r="N139" s="187">
        <v>42</v>
      </c>
      <c r="O139" s="187">
        <f t="shared" si="23"/>
        <v>120960</v>
      </c>
      <c r="P139" s="186">
        <v>720</v>
      </c>
      <c r="Q139" s="187">
        <f t="shared" si="20"/>
        <v>30240</v>
      </c>
      <c r="R139" s="186">
        <v>720</v>
      </c>
      <c r="S139" s="187">
        <f t="shared" si="21"/>
        <v>30240</v>
      </c>
      <c r="T139" s="186">
        <v>720</v>
      </c>
      <c r="U139" s="187">
        <f t="shared" si="22"/>
        <v>30240</v>
      </c>
      <c r="V139" s="186">
        <v>720</v>
      </c>
      <c r="W139" s="187">
        <f t="shared" si="17"/>
        <v>30240</v>
      </c>
    </row>
    <row r="140" spans="1:23" ht="17.25" customHeight="1" x14ac:dyDescent="0.45">
      <c r="A140" s="179"/>
      <c r="B140" s="185">
        <f t="shared" si="12"/>
        <v>114</v>
      </c>
      <c r="C140" s="189" t="s">
        <v>272</v>
      </c>
      <c r="D140" s="184" t="s">
        <v>40</v>
      </c>
      <c r="E140" s="185" t="s">
        <v>42</v>
      </c>
      <c r="F140" s="185">
        <v>1</v>
      </c>
      <c r="G140" s="185" t="s">
        <v>42</v>
      </c>
      <c r="H140" s="186">
        <v>5800</v>
      </c>
      <c r="I140" s="186">
        <v>6500</v>
      </c>
      <c r="J140" s="186">
        <v>6500</v>
      </c>
      <c r="K140" s="187">
        <v>6600</v>
      </c>
      <c r="L140" s="186">
        <v>0</v>
      </c>
      <c r="M140" s="186">
        <v>6600</v>
      </c>
      <c r="N140" s="187">
        <v>49</v>
      </c>
      <c r="O140" s="187">
        <f t="shared" si="23"/>
        <v>323400</v>
      </c>
      <c r="P140" s="186">
        <v>1800</v>
      </c>
      <c r="Q140" s="187">
        <f t="shared" si="20"/>
        <v>88200</v>
      </c>
      <c r="R140" s="186">
        <v>1800</v>
      </c>
      <c r="S140" s="187">
        <f t="shared" si="21"/>
        <v>88200</v>
      </c>
      <c r="T140" s="186">
        <v>1800</v>
      </c>
      <c r="U140" s="187">
        <f t="shared" si="22"/>
        <v>88200</v>
      </c>
      <c r="V140" s="186">
        <v>1200</v>
      </c>
      <c r="W140" s="187">
        <f t="shared" si="17"/>
        <v>58800</v>
      </c>
    </row>
    <row r="141" spans="1:23" ht="17.25" customHeight="1" x14ac:dyDescent="0.45">
      <c r="A141" s="179"/>
      <c r="B141" s="185">
        <f>IF(B140&gt;0,B140+1,B139+1)</f>
        <v>115</v>
      </c>
      <c r="C141" s="189">
        <v>2600</v>
      </c>
      <c r="D141" s="184" t="s">
        <v>6</v>
      </c>
      <c r="E141" s="185" t="s">
        <v>42</v>
      </c>
      <c r="F141" s="185">
        <v>1</v>
      </c>
      <c r="G141" s="185" t="s">
        <v>42</v>
      </c>
      <c r="H141" s="186">
        <v>2200</v>
      </c>
      <c r="I141" s="186">
        <v>2700</v>
      </c>
      <c r="J141" s="186">
        <v>2700</v>
      </c>
      <c r="K141" s="187">
        <v>2600</v>
      </c>
      <c r="L141" s="186">
        <v>0</v>
      </c>
      <c r="M141" s="186">
        <v>2600</v>
      </c>
      <c r="N141" s="187">
        <v>11</v>
      </c>
      <c r="O141" s="187">
        <f t="shared" si="23"/>
        <v>28600</v>
      </c>
      <c r="P141" s="186">
        <v>650</v>
      </c>
      <c r="Q141" s="187">
        <f t="shared" si="20"/>
        <v>7150</v>
      </c>
      <c r="R141" s="186">
        <v>650</v>
      </c>
      <c r="S141" s="187">
        <f t="shared" si="21"/>
        <v>7150</v>
      </c>
      <c r="T141" s="186">
        <f t="shared" si="26"/>
        <v>650</v>
      </c>
      <c r="U141" s="187">
        <f t="shared" si="22"/>
        <v>7150</v>
      </c>
      <c r="V141" s="186">
        <f t="shared" si="27"/>
        <v>650</v>
      </c>
      <c r="W141" s="187">
        <f t="shared" si="17"/>
        <v>7150</v>
      </c>
    </row>
    <row r="142" spans="1:23" ht="17.25" customHeight="1" x14ac:dyDescent="0.45">
      <c r="A142" s="179"/>
      <c r="B142" s="185">
        <f>IF(B141&gt;0,B141+1,B140+1)</f>
        <v>116</v>
      </c>
      <c r="C142" s="189" t="s">
        <v>273</v>
      </c>
      <c r="D142" s="184" t="s">
        <v>7</v>
      </c>
      <c r="E142" s="185" t="s">
        <v>42</v>
      </c>
      <c r="F142" s="185">
        <v>1</v>
      </c>
      <c r="G142" s="185" t="s">
        <v>42</v>
      </c>
      <c r="H142" s="186">
        <v>4905</v>
      </c>
      <c r="I142" s="186">
        <v>3270</v>
      </c>
      <c r="J142" s="186">
        <v>3270</v>
      </c>
      <c r="K142" s="187">
        <v>4800</v>
      </c>
      <c r="L142" s="186">
        <v>0</v>
      </c>
      <c r="M142" s="186">
        <v>4800</v>
      </c>
      <c r="N142" s="187">
        <v>11</v>
      </c>
      <c r="O142" s="187">
        <f t="shared" si="23"/>
        <v>52800</v>
      </c>
      <c r="P142" s="186">
        <f t="shared" si="24"/>
        <v>1200</v>
      </c>
      <c r="Q142" s="187">
        <f t="shared" si="20"/>
        <v>13200</v>
      </c>
      <c r="R142" s="186">
        <f t="shared" si="25"/>
        <v>1200</v>
      </c>
      <c r="S142" s="187">
        <f t="shared" si="21"/>
        <v>13200</v>
      </c>
      <c r="T142" s="186">
        <f t="shared" si="26"/>
        <v>1200</v>
      </c>
      <c r="U142" s="187">
        <f t="shared" si="22"/>
        <v>13200</v>
      </c>
      <c r="V142" s="186">
        <f t="shared" si="27"/>
        <v>1200</v>
      </c>
      <c r="W142" s="187">
        <f t="shared" si="17"/>
        <v>13200</v>
      </c>
    </row>
    <row r="143" spans="1:23" ht="17.25" customHeight="1" x14ac:dyDescent="0.45">
      <c r="A143" s="179"/>
      <c r="B143" s="185">
        <f t="shared" si="12"/>
        <v>117</v>
      </c>
      <c r="C143" s="189" t="s">
        <v>274</v>
      </c>
      <c r="D143" s="184" t="s">
        <v>0</v>
      </c>
      <c r="E143" s="185" t="s">
        <v>42</v>
      </c>
      <c r="F143" s="185">
        <v>1</v>
      </c>
      <c r="G143" s="185" t="s">
        <v>42</v>
      </c>
      <c r="H143" s="186">
        <v>2200</v>
      </c>
      <c r="I143" s="186">
        <v>2600</v>
      </c>
      <c r="J143" s="186">
        <v>2600</v>
      </c>
      <c r="K143" s="187">
        <v>2520</v>
      </c>
      <c r="L143" s="186">
        <v>0</v>
      </c>
      <c r="M143" s="186">
        <v>2520</v>
      </c>
      <c r="N143" s="187">
        <v>13</v>
      </c>
      <c r="O143" s="187">
        <f t="shared" si="23"/>
        <v>32760</v>
      </c>
      <c r="P143" s="186">
        <v>720</v>
      </c>
      <c r="Q143" s="187">
        <f t="shared" si="20"/>
        <v>9360</v>
      </c>
      <c r="R143" s="186">
        <v>600</v>
      </c>
      <c r="S143" s="187">
        <f t="shared" si="21"/>
        <v>7800</v>
      </c>
      <c r="T143" s="186">
        <v>600</v>
      </c>
      <c r="U143" s="187">
        <f t="shared" si="22"/>
        <v>7800</v>
      </c>
      <c r="V143" s="186">
        <v>600</v>
      </c>
      <c r="W143" s="187">
        <f t="shared" si="17"/>
        <v>7800</v>
      </c>
    </row>
    <row r="144" spans="1:23" ht="17.25" customHeight="1" x14ac:dyDescent="0.45">
      <c r="A144" s="179"/>
      <c r="B144" s="185">
        <f t="shared" si="12"/>
        <v>118</v>
      </c>
      <c r="C144" s="189" t="s">
        <v>275</v>
      </c>
      <c r="D144" s="184" t="s">
        <v>1</v>
      </c>
      <c r="E144" s="185" t="s">
        <v>42</v>
      </c>
      <c r="F144" s="185">
        <v>1</v>
      </c>
      <c r="G144" s="185" t="s">
        <v>42</v>
      </c>
      <c r="H144" s="186">
        <v>1950</v>
      </c>
      <c r="I144" s="186">
        <v>2730</v>
      </c>
      <c r="J144" s="186">
        <v>2730</v>
      </c>
      <c r="K144" s="187">
        <v>2880</v>
      </c>
      <c r="L144" s="186">
        <v>0</v>
      </c>
      <c r="M144" s="186">
        <v>2880</v>
      </c>
      <c r="N144" s="187">
        <v>13</v>
      </c>
      <c r="O144" s="187">
        <f t="shared" si="23"/>
        <v>37440</v>
      </c>
      <c r="P144" s="186">
        <v>720</v>
      </c>
      <c r="Q144" s="187">
        <f t="shared" si="20"/>
        <v>9360</v>
      </c>
      <c r="R144" s="186">
        <v>720</v>
      </c>
      <c r="S144" s="187">
        <f t="shared" si="21"/>
        <v>9360</v>
      </c>
      <c r="T144" s="186">
        <v>720</v>
      </c>
      <c r="U144" s="187">
        <f t="shared" si="22"/>
        <v>9360</v>
      </c>
      <c r="V144" s="186">
        <v>720</v>
      </c>
      <c r="W144" s="187">
        <f t="shared" si="17"/>
        <v>9360</v>
      </c>
    </row>
    <row r="145" spans="1:23" ht="17.25" customHeight="1" x14ac:dyDescent="0.45">
      <c r="A145" s="179"/>
      <c r="B145" s="185">
        <f t="shared" si="12"/>
        <v>119</v>
      </c>
      <c r="C145" s="189" t="s">
        <v>276</v>
      </c>
      <c r="D145" s="184" t="s">
        <v>314</v>
      </c>
      <c r="E145" s="185" t="s">
        <v>42</v>
      </c>
      <c r="F145" s="185">
        <v>1</v>
      </c>
      <c r="G145" s="185" t="s">
        <v>42</v>
      </c>
      <c r="H145" s="186">
        <v>3237</v>
      </c>
      <c r="I145" s="186">
        <v>3735</v>
      </c>
      <c r="J145" s="186">
        <v>3735</v>
      </c>
      <c r="K145" s="187">
        <v>3840</v>
      </c>
      <c r="L145" s="186">
        <v>0</v>
      </c>
      <c r="M145" s="186">
        <v>3840</v>
      </c>
      <c r="N145" s="187">
        <v>13</v>
      </c>
      <c r="O145" s="187">
        <f t="shared" si="23"/>
        <v>49920</v>
      </c>
      <c r="P145" s="186">
        <v>960</v>
      </c>
      <c r="Q145" s="187">
        <f t="shared" si="20"/>
        <v>12480</v>
      </c>
      <c r="R145" s="186">
        <v>960</v>
      </c>
      <c r="S145" s="187">
        <f t="shared" si="21"/>
        <v>12480</v>
      </c>
      <c r="T145" s="186">
        <v>960</v>
      </c>
      <c r="U145" s="187">
        <f t="shared" si="22"/>
        <v>12480</v>
      </c>
      <c r="V145" s="186">
        <v>960</v>
      </c>
      <c r="W145" s="187">
        <f t="shared" si="17"/>
        <v>12480</v>
      </c>
    </row>
    <row r="146" spans="1:23" ht="17.25" customHeight="1" x14ac:dyDescent="0.45">
      <c r="A146" s="179"/>
      <c r="B146" s="185">
        <f t="shared" si="12"/>
        <v>120</v>
      </c>
      <c r="C146" s="189" t="s">
        <v>277</v>
      </c>
      <c r="D146" s="184" t="s">
        <v>315</v>
      </c>
      <c r="E146" s="185" t="s">
        <v>42</v>
      </c>
      <c r="F146" s="185">
        <v>1</v>
      </c>
      <c r="G146" s="185" t="s">
        <v>42</v>
      </c>
      <c r="H146" s="186">
        <v>3984</v>
      </c>
      <c r="I146" s="186">
        <v>3735</v>
      </c>
      <c r="J146" s="186">
        <v>3735</v>
      </c>
      <c r="K146" s="187">
        <v>4080</v>
      </c>
      <c r="L146" s="186">
        <v>0</v>
      </c>
      <c r="M146" s="186">
        <v>4080</v>
      </c>
      <c r="N146" s="187">
        <v>13</v>
      </c>
      <c r="O146" s="187">
        <f t="shared" si="23"/>
        <v>53040</v>
      </c>
      <c r="P146" s="186">
        <v>1020</v>
      </c>
      <c r="Q146" s="187">
        <f t="shared" si="20"/>
        <v>13260</v>
      </c>
      <c r="R146" s="186">
        <v>1020</v>
      </c>
      <c r="S146" s="187">
        <f t="shared" si="21"/>
        <v>13260</v>
      </c>
      <c r="T146" s="186">
        <v>1020</v>
      </c>
      <c r="U146" s="187">
        <f t="shared" si="22"/>
        <v>13260</v>
      </c>
      <c r="V146" s="186">
        <v>1020</v>
      </c>
      <c r="W146" s="187">
        <f t="shared" si="17"/>
        <v>13260</v>
      </c>
    </row>
    <row r="147" spans="1:23" ht="17.25" customHeight="1" x14ac:dyDescent="0.45">
      <c r="A147" s="179"/>
      <c r="B147" s="185">
        <f t="shared" si="12"/>
        <v>121</v>
      </c>
      <c r="C147" s="189" t="s">
        <v>278</v>
      </c>
      <c r="D147" s="184" t="s">
        <v>113</v>
      </c>
      <c r="E147" s="185" t="s">
        <v>42</v>
      </c>
      <c r="F147" s="185">
        <v>60</v>
      </c>
      <c r="G147" s="185" t="s">
        <v>42</v>
      </c>
      <c r="H147" s="186">
        <v>4125</v>
      </c>
      <c r="I147" s="186">
        <v>3750</v>
      </c>
      <c r="J147" s="186">
        <v>3750</v>
      </c>
      <c r="K147" s="187">
        <v>4320</v>
      </c>
      <c r="L147" s="186">
        <v>0</v>
      </c>
      <c r="M147" s="186">
        <v>4320</v>
      </c>
      <c r="N147" s="187">
        <v>13</v>
      </c>
      <c r="O147" s="187">
        <f t="shared" si="23"/>
        <v>56160</v>
      </c>
      <c r="P147" s="186">
        <v>1080</v>
      </c>
      <c r="Q147" s="187">
        <f t="shared" si="20"/>
        <v>14040</v>
      </c>
      <c r="R147" s="186">
        <v>1080</v>
      </c>
      <c r="S147" s="187">
        <f t="shared" si="21"/>
        <v>14040</v>
      </c>
      <c r="T147" s="186">
        <v>1080</v>
      </c>
      <c r="U147" s="187">
        <f t="shared" si="22"/>
        <v>14040</v>
      </c>
      <c r="V147" s="186">
        <v>1080</v>
      </c>
      <c r="W147" s="187">
        <f t="shared" si="17"/>
        <v>14040</v>
      </c>
    </row>
    <row r="148" spans="1:23" ht="17.25" customHeight="1" x14ac:dyDescent="0.45">
      <c r="A148" s="179"/>
      <c r="B148" s="185">
        <f t="shared" si="12"/>
        <v>122</v>
      </c>
      <c r="C148" s="189" t="s">
        <v>279</v>
      </c>
      <c r="D148" s="184" t="s">
        <v>36</v>
      </c>
      <c r="E148" s="185" t="s">
        <v>42</v>
      </c>
      <c r="F148" s="185">
        <v>1</v>
      </c>
      <c r="G148" s="185" t="s">
        <v>42</v>
      </c>
      <c r="H148" s="186">
        <v>1500.0000000000002</v>
      </c>
      <c r="I148" s="186">
        <v>1000.0000000000001</v>
      </c>
      <c r="J148" s="186">
        <v>1000.0000000000001</v>
      </c>
      <c r="K148" s="187">
        <v>1440</v>
      </c>
      <c r="L148" s="186">
        <v>0</v>
      </c>
      <c r="M148" s="186">
        <v>1440</v>
      </c>
      <c r="N148" s="187">
        <v>14</v>
      </c>
      <c r="O148" s="187">
        <f t="shared" si="23"/>
        <v>20160</v>
      </c>
      <c r="P148" s="186">
        <v>360</v>
      </c>
      <c r="Q148" s="187">
        <f t="shared" si="20"/>
        <v>5040</v>
      </c>
      <c r="R148" s="186">
        <v>360</v>
      </c>
      <c r="S148" s="187">
        <f t="shared" si="21"/>
        <v>5040</v>
      </c>
      <c r="T148" s="186">
        <v>360</v>
      </c>
      <c r="U148" s="187">
        <f t="shared" si="22"/>
        <v>5040</v>
      </c>
      <c r="V148" s="186">
        <v>360</v>
      </c>
      <c r="W148" s="187">
        <f t="shared" si="17"/>
        <v>5040</v>
      </c>
    </row>
    <row r="149" spans="1:23" ht="17.25" customHeight="1" x14ac:dyDescent="0.45">
      <c r="A149" s="179"/>
      <c r="B149" s="185">
        <f t="shared" si="12"/>
        <v>123</v>
      </c>
      <c r="C149" s="189" t="s">
        <v>280</v>
      </c>
      <c r="D149" s="184" t="s">
        <v>51</v>
      </c>
      <c r="E149" s="185" t="s">
        <v>42</v>
      </c>
      <c r="F149" s="185">
        <v>1</v>
      </c>
      <c r="G149" s="185" t="s">
        <v>42</v>
      </c>
      <c r="H149" s="186">
        <v>1100</v>
      </c>
      <c r="I149" s="186">
        <v>1000</v>
      </c>
      <c r="J149" s="186">
        <v>1000</v>
      </c>
      <c r="K149" s="187">
        <v>1200</v>
      </c>
      <c r="L149" s="186">
        <v>0</v>
      </c>
      <c r="M149" s="186">
        <v>1200</v>
      </c>
      <c r="N149" s="187">
        <v>14</v>
      </c>
      <c r="O149" s="187">
        <f t="shared" si="23"/>
        <v>16800</v>
      </c>
      <c r="P149" s="186">
        <v>300</v>
      </c>
      <c r="Q149" s="187">
        <f t="shared" si="20"/>
        <v>4200</v>
      </c>
      <c r="R149" s="186">
        <v>300</v>
      </c>
      <c r="S149" s="187">
        <f t="shared" si="21"/>
        <v>4200</v>
      </c>
      <c r="T149" s="186">
        <f t="shared" si="26"/>
        <v>300</v>
      </c>
      <c r="U149" s="187">
        <f t="shared" si="22"/>
        <v>4200</v>
      </c>
      <c r="V149" s="186">
        <f t="shared" si="27"/>
        <v>300</v>
      </c>
      <c r="W149" s="187">
        <f t="shared" si="17"/>
        <v>4200</v>
      </c>
    </row>
    <row r="150" spans="1:23" ht="17.25" customHeight="1" x14ac:dyDescent="0.45">
      <c r="A150" s="179"/>
      <c r="B150" s="185">
        <f t="shared" ref="B150:B157" si="28">IF(B149&gt;0,B149+1,B148+1)</f>
        <v>124</v>
      </c>
      <c r="C150" s="189" t="s">
        <v>281</v>
      </c>
      <c r="D150" s="184" t="s">
        <v>37</v>
      </c>
      <c r="E150" s="185" t="s">
        <v>42</v>
      </c>
      <c r="F150" s="185">
        <v>1</v>
      </c>
      <c r="G150" s="185" t="s">
        <v>42</v>
      </c>
      <c r="H150" s="186">
        <v>1600</v>
      </c>
      <c r="I150" s="186">
        <v>1600</v>
      </c>
      <c r="J150" s="186">
        <v>1600</v>
      </c>
      <c r="K150" s="187">
        <v>1728</v>
      </c>
      <c r="L150" s="186">
        <v>0</v>
      </c>
      <c r="M150" s="186">
        <v>1728</v>
      </c>
      <c r="N150" s="187">
        <v>14</v>
      </c>
      <c r="O150" s="187">
        <f t="shared" si="23"/>
        <v>24192</v>
      </c>
      <c r="P150" s="186">
        <f t="shared" si="24"/>
        <v>432</v>
      </c>
      <c r="Q150" s="187">
        <f t="shared" si="20"/>
        <v>6048</v>
      </c>
      <c r="R150" s="186">
        <f t="shared" si="25"/>
        <v>432</v>
      </c>
      <c r="S150" s="187">
        <f t="shared" si="21"/>
        <v>6048</v>
      </c>
      <c r="T150" s="186">
        <f t="shared" si="26"/>
        <v>432</v>
      </c>
      <c r="U150" s="187">
        <f t="shared" si="22"/>
        <v>6048</v>
      </c>
      <c r="V150" s="186">
        <f t="shared" si="27"/>
        <v>432</v>
      </c>
      <c r="W150" s="187">
        <f t="shared" si="17"/>
        <v>6048</v>
      </c>
    </row>
    <row r="151" spans="1:23" ht="17.25" customHeight="1" x14ac:dyDescent="0.5">
      <c r="H151" s="242" t="s">
        <v>375</v>
      </c>
    </row>
    <row r="152" spans="1:23" ht="17.25" customHeight="1" x14ac:dyDescent="0.45">
      <c r="A152" s="165" t="s">
        <v>122</v>
      </c>
      <c r="B152" s="165" t="s">
        <v>15</v>
      </c>
      <c r="C152" s="165" t="s">
        <v>120</v>
      </c>
      <c r="D152" s="165"/>
      <c r="E152" s="165" t="s">
        <v>124</v>
      </c>
      <c r="F152" s="165" t="s">
        <v>16</v>
      </c>
      <c r="G152" s="165" t="s">
        <v>31</v>
      </c>
      <c r="H152" s="166" t="s">
        <v>18</v>
      </c>
      <c r="I152" s="167"/>
      <c r="J152" s="168"/>
      <c r="K152" s="165" t="s">
        <v>19</v>
      </c>
      <c r="L152" s="165" t="s">
        <v>20</v>
      </c>
      <c r="M152" s="169" t="s">
        <v>21</v>
      </c>
      <c r="N152" s="169" t="s">
        <v>17</v>
      </c>
      <c r="O152" s="169" t="s">
        <v>33</v>
      </c>
      <c r="P152" s="170" t="s">
        <v>22</v>
      </c>
      <c r="Q152" s="171"/>
      <c r="R152" s="170" t="s">
        <v>23</v>
      </c>
      <c r="S152" s="171"/>
      <c r="T152" s="170" t="s">
        <v>24</v>
      </c>
      <c r="U152" s="171"/>
      <c r="V152" s="170" t="s">
        <v>25</v>
      </c>
      <c r="W152" s="171"/>
    </row>
    <row r="153" spans="1:23" ht="17.25" customHeight="1" x14ac:dyDescent="0.45">
      <c r="A153" s="172"/>
      <c r="B153" s="172" t="s">
        <v>26</v>
      </c>
      <c r="C153" s="172" t="s">
        <v>121</v>
      </c>
      <c r="D153" s="172" t="s">
        <v>123</v>
      </c>
      <c r="E153" s="172" t="s">
        <v>125</v>
      </c>
      <c r="F153" s="172" t="s">
        <v>27</v>
      </c>
      <c r="G153" s="172" t="s">
        <v>27</v>
      </c>
      <c r="H153" s="173" t="s">
        <v>29</v>
      </c>
      <c r="I153" s="174"/>
      <c r="J153" s="175"/>
      <c r="K153" s="172" t="s">
        <v>143</v>
      </c>
      <c r="L153" s="172" t="s">
        <v>30</v>
      </c>
      <c r="M153" s="176" t="s">
        <v>126</v>
      </c>
      <c r="N153" s="176" t="s">
        <v>28</v>
      </c>
      <c r="O153" s="176" t="s">
        <v>127</v>
      </c>
      <c r="P153" s="177" t="s">
        <v>316</v>
      </c>
      <c r="Q153" s="177"/>
      <c r="R153" s="177" t="s">
        <v>317</v>
      </c>
      <c r="S153" s="177"/>
      <c r="T153" s="177" t="s">
        <v>318</v>
      </c>
      <c r="U153" s="177"/>
      <c r="V153" s="177" t="s">
        <v>319</v>
      </c>
      <c r="W153" s="177"/>
    </row>
    <row r="154" spans="1:23" ht="17.25" customHeight="1" x14ac:dyDescent="0.45">
      <c r="A154" s="178"/>
      <c r="B154" s="178"/>
      <c r="C154" s="178"/>
      <c r="D154" s="178"/>
      <c r="E154" s="178"/>
      <c r="F154" s="178"/>
      <c r="G154" s="178"/>
      <c r="H154" s="179">
        <v>2561</v>
      </c>
      <c r="I154" s="178">
        <v>2562</v>
      </c>
      <c r="J154" s="178">
        <v>2563</v>
      </c>
      <c r="K154" s="178">
        <f>J154+1</f>
        <v>2564</v>
      </c>
      <c r="L154" s="178" t="s">
        <v>32</v>
      </c>
      <c r="M154" s="178">
        <f>J154+1</f>
        <v>2564</v>
      </c>
      <c r="N154" s="180" t="s">
        <v>31</v>
      </c>
      <c r="O154" s="180"/>
      <c r="P154" s="179" t="s">
        <v>12</v>
      </c>
      <c r="Q154" s="181" t="s">
        <v>128</v>
      </c>
      <c r="R154" s="179" t="s">
        <v>12</v>
      </c>
      <c r="S154" s="181" t="s">
        <v>128</v>
      </c>
      <c r="T154" s="179" t="s">
        <v>12</v>
      </c>
      <c r="U154" s="181" t="s">
        <v>128</v>
      </c>
      <c r="V154" s="179" t="s">
        <v>12</v>
      </c>
      <c r="W154" s="181" t="s">
        <v>128</v>
      </c>
    </row>
    <row r="155" spans="1:23" ht="17.25" customHeight="1" x14ac:dyDescent="0.45">
      <c r="A155" s="179"/>
      <c r="B155" s="185">
        <f>IF(B150&gt;0,B150+1,B149+1)</f>
        <v>125</v>
      </c>
      <c r="C155" s="189" t="s">
        <v>282</v>
      </c>
      <c r="D155" s="184" t="s">
        <v>347</v>
      </c>
      <c r="E155" s="185" t="s">
        <v>49</v>
      </c>
      <c r="F155" s="185">
        <v>30</v>
      </c>
      <c r="G155" s="185" t="s">
        <v>42</v>
      </c>
      <c r="H155" s="186">
        <v>25</v>
      </c>
      <c r="I155" s="187">
        <v>17</v>
      </c>
      <c r="J155" s="187">
        <v>17</v>
      </c>
      <c r="K155" s="187">
        <v>22</v>
      </c>
      <c r="L155" s="186">
        <v>2</v>
      </c>
      <c r="M155" s="186">
        <v>20</v>
      </c>
      <c r="N155" s="187">
        <v>3210</v>
      </c>
      <c r="O155" s="187">
        <f t="shared" si="23"/>
        <v>64200</v>
      </c>
      <c r="P155" s="186">
        <v>5</v>
      </c>
      <c r="Q155" s="187">
        <f t="shared" si="20"/>
        <v>16050</v>
      </c>
      <c r="R155" s="186">
        <v>5</v>
      </c>
      <c r="S155" s="187">
        <f t="shared" si="21"/>
        <v>16050</v>
      </c>
      <c r="T155" s="186">
        <v>5</v>
      </c>
      <c r="U155" s="187">
        <f t="shared" si="22"/>
        <v>16050</v>
      </c>
      <c r="V155" s="186">
        <v>5</v>
      </c>
      <c r="W155" s="187">
        <f t="shared" si="17"/>
        <v>16050</v>
      </c>
    </row>
    <row r="156" spans="1:23" ht="17.25" customHeight="1" x14ac:dyDescent="0.45">
      <c r="A156" s="179"/>
      <c r="B156" s="185">
        <f>IF(B155&gt;0,B155+1,B150+1)</f>
        <v>126</v>
      </c>
      <c r="C156" s="189" t="s">
        <v>283</v>
      </c>
      <c r="D156" s="184" t="s">
        <v>115</v>
      </c>
      <c r="E156" s="185" t="s">
        <v>49</v>
      </c>
      <c r="F156" s="185">
        <v>60</v>
      </c>
      <c r="G156" s="185" t="s">
        <v>49</v>
      </c>
      <c r="H156" s="186">
        <v>2</v>
      </c>
      <c r="I156" s="187">
        <v>2</v>
      </c>
      <c r="J156" s="187">
        <v>2</v>
      </c>
      <c r="K156" s="187">
        <v>2</v>
      </c>
      <c r="L156" s="186">
        <v>0</v>
      </c>
      <c r="M156" s="186">
        <f t="shared" si="18"/>
        <v>2</v>
      </c>
      <c r="N156" s="187">
        <v>5350</v>
      </c>
      <c r="O156" s="187">
        <f t="shared" si="23"/>
        <v>10700</v>
      </c>
      <c r="P156" s="186">
        <v>1</v>
      </c>
      <c r="Q156" s="187">
        <f t="shared" si="20"/>
        <v>5350</v>
      </c>
      <c r="R156" s="186">
        <v>0</v>
      </c>
      <c r="S156" s="187">
        <f t="shared" si="21"/>
        <v>0</v>
      </c>
      <c r="T156" s="186">
        <v>1</v>
      </c>
      <c r="U156" s="187">
        <f t="shared" si="22"/>
        <v>5350</v>
      </c>
      <c r="V156" s="186">
        <v>0</v>
      </c>
      <c r="W156" s="187">
        <f t="shared" si="17"/>
        <v>0</v>
      </c>
    </row>
    <row r="157" spans="1:23" ht="17.25" customHeight="1" x14ac:dyDescent="0.45">
      <c r="A157" s="179"/>
      <c r="B157" s="185">
        <f t="shared" si="28"/>
        <v>127</v>
      </c>
      <c r="C157" s="189" t="s">
        <v>284</v>
      </c>
      <c r="D157" s="184" t="s">
        <v>114</v>
      </c>
      <c r="E157" s="185" t="s">
        <v>49</v>
      </c>
      <c r="F157" s="185">
        <v>10</v>
      </c>
      <c r="G157" s="185" t="s">
        <v>305</v>
      </c>
      <c r="H157" s="186">
        <v>40</v>
      </c>
      <c r="I157" s="187">
        <v>0</v>
      </c>
      <c r="J157" s="187">
        <v>0</v>
      </c>
      <c r="K157" s="187">
        <v>0</v>
      </c>
      <c r="L157" s="186">
        <v>0</v>
      </c>
      <c r="M157" s="186">
        <f t="shared" si="18"/>
        <v>0</v>
      </c>
      <c r="N157" s="187">
        <v>2996</v>
      </c>
      <c r="O157" s="187">
        <f t="shared" si="23"/>
        <v>0</v>
      </c>
      <c r="P157" s="186">
        <v>0</v>
      </c>
      <c r="Q157" s="187">
        <f t="shared" si="20"/>
        <v>0</v>
      </c>
      <c r="R157" s="186">
        <v>0</v>
      </c>
      <c r="S157" s="187">
        <f t="shared" si="21"/>
        <v>0</v>
      </c>
      <c r="T157" s="186">
        <v>0</v>
      </c>
      <c r="U157" s="187">
        <f t="shared" si="22"/>
        <v>0</v>
      </c>
      <c r="V157" s="186">
        <v>0</v>
      </c>
      <c r="W157" s="187">
        <f t="shared" ref="W157:W159" si="29">V157*N157</f>
        <v>0</v>
      </c>
    </row>
    <row r="158" spans="1:23" ht="17.25" customHeight="1" x14ac:dyDescent="0.45">
      <c r="A158" s="179"/>
      <c r="B158" s="185">
        <f>IF(B157&gt;0,B157+1,B156+1)</f>
        <v>128</v>
      </c>
      <c r="C158" s="189" t="s">
        <v>285</v>
      </c>
      <c r="D158" s="184" t="s">
        <v>367</v>
      </c>
      <c r="E158" s="185" t="s">
        <v>49</v>
      </c>
      <c r="F158" s="185">
        <v>25</v>
      </c>
      <c r="G158" s="185" t="s">
        <v>305</v>
      </c>
      <c r="H158" s="186">
        <v>20</v>
      </c>
      <c r="I158" s="187">
        <v>19</v>
      </c>
      <c r="J158" s="187">
        <v>19</v>
      </c>
      <c r="K158" s="187">
        <v>20</v>
      </c>
      <c r="L158" s="186">
        <v>3</v>
      </c>
      <c r="M158" s="186">
        <v>20</v>
      </c>
      <c r="N158" s="202">
        <v>5350</v>
      </c>
      <c r="O158" s="187">
        <f t="shared" si="23"/>
        <v>107000</v>
      </c>
      <c r="P158" s="186">
        <v>5</v>
      </c>
      <c r="Q158" s="187">
        <f t="shared" si="20"/>
        <v>26750</v>
      </c>
      <c r="R158" s="186">
        <v>5</v>
      </c>
      <c r="S158" s="187">
        <f t="shared" si="21"/>
        <v>26750</v>
      </c>
      <c r="T158" s="186">
        <v>5</v>
      </c>
      <c r="U158" s="187">
        <f t="shared" si="22"/>
        <v>26750</v>
      </c>
      <c r="V158" s="186">
        <v>5</v>
      </c>
      <c r="W158" s="187">
        <f t="shared" si="29"/>
        <v>26750</v>
      </c>
    </row>
    <row r="159" spans="1:23" ht="17.25" customHeight="1" x14ac:dyDescent="0.45">
      <c r="A159" s="179"/>
      <c r="B159" s="185">
        <f t="shared" ref="B159" si="30">IF(B158&gt;0,B158+1,B157+1)</f>
        <v>129</v>
      </c>
      <c r="C159" s="189"/>
      <c r="D159" s="184" t="s">
        <v>368</v>
      </c>
      <c r="E159" s="185" t="s">
        <v>49</v>
      </c>
      <c r="F159" s="185">
        <v>3</v>
      </c>
      <c r="G159" s="185" t="s">
        <v>49</v>
      </c>
      <c r="H159" s="186">
        <v>1</v>
      </c>
      <c r="I159" s="187">
        <v>1</v>
      </c>
      <c r="J159" s="187">
        <v>1</v>
      </c>
      <c r="K159" s="187">
        <v>1</v>
      </c>
      <c r="L159" s="186">
        <v>0</v>
      </c>
      <c r="M159" s="186">
        <f t="shared" ref="M159" si="31">K159-L159</f>
        <v>1</v>
      </c>
      <c r="N159" s="202">
        <v>6420</v>
      </c>
      <c r="O159" s="187">
        <f t="shared" si="23"/>
        <v>6420</v>
      </c>
      <c r="P159" s="186">
        <v>0</v>
      </c>
      <c r="Q159" s="187">
        <f t="shared" si="20"/>
        <v>0</v>
      </c>
      <c r="R159" s="186">
        <v>1</v>
      </c>
      <c r="S159" s="187">
        <f t="shared" si="21"/>
        <v>6420</v>
      </c>
      <c r="T159" s="186">
        <v>0</v>
      </c>
      <c r="U159" s="187">
        <f t="shared" si="22"/>
        <v>0</v>
      </c>
      <c r="V159" s="186">
        <v>0</v>
      </c>
      <c r="W159" s="187">
        <f t="shared" si="29"/>
        <v>0</v>
      </c>
    </row>
    <row r="160" spans="1:23" ht="17.25" customHeight="1" x14ac:dyDescent="0.45">
      <c r="A160" s="185"/>
      <c r="B160" s="185"/>
      <c r="C160" s="185"/>
      <c r="D160" s="240" t="s">
        <v>369</v>
      </c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</row>
    <row r="161" spans="1:24" ht="17.25" customHeight="1" x14ac:dyDescent="0.45">
      <c r="A161" s="203"/>
      <c r="B161" s="185">
        <f>IF(B159&gt;0,B159+1,B158+1)</f>
        <v>130</v>
      </c>
      <c r="C161" s="197" t="s">
        <v>286</v>
      </c>
      <c r="D161" s="193" t="s">
        <v>339</v>
      </c>
      <c r="E161" s="197" t="s">
        <v>49</v>
      </c>
      <c r="F161" s="179">
        <v>1</v>
      </c>
      <c r="G161" s="197" t="s">
        <v>49</v>
      </c>
      <c r="H161" s="186">
        <v>60</v>
      </c>
      <c r="I161" s="187">
        <v>12</v>
      </c>
      <c r="J161" s="187">
        <v>12</v>
      </c>
      <c r="K161" s="187">
        <v>40</v>
      </c>
      <c r="L161" s="186">
        <v>2</v>
      </c>
      <c r="M161" s="186">
        <v>40</v>
      </c>
      <c r="N161" s="187">
        <v>465</v>
      </c>
      <c r="O161" s="187">
        <f>M161*N161</f>
        <v>18600</v>
      </c>
      <c r="P161" s="186">
        <v>10</v>
      </c>
      <c r="Q161" s="187">
        <f>N161*P161</f>
        <v>4650</v>
      </c>
      <c r="R161" s="186">
        <v>10</v>
      </c>
      <c r="S161" s="187">
        <f>$N161*R161</f>
        <v>4650</v>
      </c>
      <c r="T161" s="186">
        <v>10</v>
      </c>
      <c r="U161" s="187">
        <f>$N161*T161</f>
        <v>4650</v>
      </c>
      <c r="V161" s="186">
        <v>10</v>
      </c>
      <c r="W161" s="187">
        <f>V161*N161</f>
        <v>4650</v>
      </c>
    </row>
    <row r="162" spans="1:24" ht="17.25" hidden="1" customHeight="1" x14ac:dyDescent="0.45">
      <c r="O162" s="206">
        <f>Q162+S162+U162+W162</f>
        <v>5211348.25</v>
      </c>
      <c r="Q162" s="205">
        <f>SUM(Q6:Q161)</f>
        <v>1502666.75</v>
      </c>
      <c r="S162" s="208">
        <f>SUM(S6:S161)</f>
        <v>1422273</v>
      </c>
      <c r="U162" s="208">
        <f>SUM(U6:U161)</f>
        <v>1306919.25</v>
      </c>
      <c r="W162" s="208">
        <f>SUM(W6:W161)</f>
        <v>979489.25</v>
      </c>
      <c r="X162" s="209"/>
    </row>
    <row r="163" spans="1:24" ht="17.25" hidden="1" customHeight="1" x14ac:dyDescent="0.45">
      <c r="K163" s="181">
        <f t="shared" ref="K163:K166" si="32">(H163+I163+J163)/3</f>
        <v>0</v>
      </c>
    </row>
    <row r="164" spans="1:24" s="222" customFormat="1" ht="17.25" hidden="1" customHeight="1" x14ac:dyDescent="0.45">
      <c r="A164" s="210"/>
      <c r="B164" s="211"/>
      <c r="C164" s="212"/>
      <c r="D164" s="213"/>
      <c r="E164" s="214"/>
      <c r="F164" s="213"/>
      <c r="G164" s="213"/>
      <c r="H164" s="213"/>
      <c r="I164" s="215"/>
      <c r="J164" s="216"/>
      <c r="K164" s="181">
        <f t="shared" si="32"/>
        <v>0</v>
      </c>
      <c r="L164" s="217"/>
      <c r="M164" s="218"/>
      <c r="N164" s="217"/>
      <c r="O164" s="219">
        <f>SUM(O6:O162)</f>
        <v>10426696.5</v>
      </c>
      <c r="P164" s="220"/>
      <c r="Q164" s="220">
        <f>SUM(Q6:Q162)</f>
        <v>3005333.5</v>
      </c>
      <c r="R164" s="221"/>
      <c r="S164" s="220">
        <f>SUM(S6:S162)</f>
        <v>2844546</v>
      </c>
      <c r="T164" s="220"/>
      <c r="U164" s="220">
        <f>SUM(U6:U162)</f>
        <v>2613838.5</v>
      </c>
      <c r="V164" s="221"/>
      <c r="W164" s="220">
        <f>SUM(W6:W162)</f>
        <v>1958978.5</v>
      </c>
    </row>
    <row r="165" spans="1:24" s="222" customFormat="1" ht="17.25" hidden="1" customHeight="1" x14ac:dyDescent="0.45">
      <c r="A165" s="210"/>
      <c r="B165" s="223"/>
      <c r="C165" s="224"/>
      <c r="D165" s="225"/>
      <c r="E165" s="226"/>
      <c r="F165" s="225"/>
      <c r="G165" s="225"/>
      <c r="H165" s="225"/>
      <c r="I165" s="227"/>
      <c r="J165" s="225" t="s">
        <v>142</v>
      </c>
      <c r="K165" s="181" t="e">
        <f t="shared" si="32"/>
        <v>#VALUE!</v>
      </c>
      <c r="L165" s="228"/>
      <c r="M165" s="229" t="str">
        <f>BAHTTEXT(O164)</f>
        <v>สิบล้านสี่แสนสองหมื่นหกพันหกร้อยเก้าสิบหกบาทห้าสิบสตางค์</v>
      </c>
      <c r="N165" s="229"/>
      <c r="O165" s="230"/>
      <c r="P165" s="231"/>
      <c r="Q165" s="232"/>
      <c r="R165" s="233"/>
      <c r="S165" s="232"/>
      <c r="T165" s="232"/>
      <c r="U165" s="232"/>
      <c r="V165" s="233"/>
      <c r="W165" s="232"/>
    </row>
    <row r="166" spans="1:24" ht="17.25" hidden="1" customHeight="1" x14ac:dyDescent="0.45">
      <c r="K166" s="181">
        <f t="shared" si="32"/>
        <v>0</v>
      </c>
    </row>
    <row r="167" spans="1:24" ht="17.25" hidden="1" customHeight="1" x14ac:dyDescent="0.45">
      <c r="G167" s="164"/>
      <c r="J167" s="164"/>
      <c r="K167" s="164"/>
      <c r="L167" s="204"/>
      <c r="M167" s="234"/>
      <c r="N167" s="164"/>
      <c r="O167" s="164"/>
      <c r="P167" s="164"/>
      <c r="Q167" s="164"/>
      <c r="R167" s="235"/>
      <c r="S167" s="235"/>
      <c r="T167" s="164"/>
      <c r="U167" s="164"/>
      <c r="V167" s="236"/>
    </row>
    <row r="168" spans="1:24" ht="17.25" hidden="1" customHeight="1" x14ac:dyDescent="0.45">
      <c r="G168" s="164"/>
      <c r="J168" s="164"/>
      <c r="K168" s="164"/>
      <c r="M168" s="237" t="s">
        <v>370</v>
      </c>
      <c r="N168" s="237"/>
      <c r="O168" s="238" t="s">
        <v>373</v>
      </c>
      <c r="P168" s="238"/>
      <c r="Q168" s="238"/>
      <c r="R168" s="238"/>
      <c r="S168" s="238"/>
      <c r="T168" s="164"/>
      <c r="U168" s="164"/>
      <c r="V168" s="236"/>
      <c r="X168" s="209">
        <f>Q162+S162+U162+W162</f>
        <v>5211348.25</v>
      </c>
    </row>
    <row r="169" spans="1:24" ht="17.25" customHeight="1" x14ac:dyDescent="0.45">
      <c r="G169" s="164"/>
      <c r="J169" s="164"/>
      <c r="K169" s="164"/>
      <c r="L169" s="204"/>
      <c r="M169" s="234"/>
      <c r="N169" s="164"/>
      <c r="O169" s="164"/>
      <c r="P169" s="164"/>
      <c r="Q169" s="164"/>
      <c r="R169" s="235"/>
      <c r="S169" s="235"/>
      <c r="T169" s="164"/>
      <c r="U169" s="164"/>
      <c r="V169" s="236"/>
    </row>
    <row r="170" spans="1:24" ht="17.25" customHeight="1" x14ac:dyDescent="0.45">
      <c r="G170" s="164"/>
      <c r="J170" s="164"/>
      <c r="K170" s="164"/>
      <c r="L170" s="204"/>
      <c r="M170" s="234"/>
      <c r="N170" s="164"/>
      <c r="O170" s="164"/>
      <c r="P170" s="164"/>
      <c r="Q170" s="164"/>
      <c r="R170" s="235"/>
      <c r="S170" s="235"/>
      <c r="T170" s="164"/>
      <c r="U170" s="164"/>
      <c r="V170" s="236"/>
    </row>
    <row r="171" spans="1:24" ht="17.25" customHeight="1" x14ac:dyDescent="0.45">
      <c r="G171" s="164"/>
      <c r="J171" s="164"/>
      <c r="K171" s="164"/>
      <c r="L171" s="204"/>
      <c r="M171" s="234"/>
      <c r="N171" s="164"/>
      <c r="O171" s="164"/>
      <c r="P171" s="164"/>
      <c r="Q171" s="164"/>
      <c r="R171" s="235"/>
      <c r="S171" s="235"/>
      <c r="T171" s="164"/>
      <c r="U171" s="164"/>
      <c r="V171" s="236"/>
    </row>
    <row r="175" spans="1:24" ht="17.25" customHeight="1" x14ac:dyDescent="0.45">
      <c r="D175" s="243" t="s">
        <v>376</v>
      </c>
      <c r="E175" s="244"/>
      <c r="F175" s="245"/>
      <c r="G175" s="244" t="s">
        <v>377</v>
      </c>
      <c r="H175" s="244"/>
      <c r="I175" s="244"/>
      <c r="J175" s="246"/>
      <c r="K175" s="164"/>
      <c r="L175" s="247" t="s">
        <v>378</v>
      </c>
      <c r="M175" s="244"/>
      <c r="N175" s="244"/>
      <c r="O175" s="244"/>
      <c r="P175" s="248"/>
      <c r="Q175" s="244" t="s">
        <v>379</v>
      </c>
      <c r="R175" s="244"/>
      <c r="S175" s="246"/>
      <c r="T175" s="246"/>
    </row>
    <row r="176" spans="1:24" ht="17.25" customHeight="1" x14ac:dyDescent="0.45">
      <c r="B176" s="164"/>
      <c r="C176" s="164"/>
      <c r="D176" s="244" t="s">
        <v>380</v>
      </c>
      <c r="E176" s="244"/>
      <c r="F176" s="245"/>
      <c r="G176" s="244" t="s">
        <v>381</v>
      </c>
      <c r="H176" s="244"/>
      <c r="I176" s="244"/>
      <c r="J176" s="246"/>
      <c r="K176" s="164"/>
      <c r="L176" s="247" t="s">
        <v>382</v>
      </c>
      <c r="M176" s="244"/>
      <c r="N176" s="244"/>
      <c r="O176" s="249"/>
      <c r="P176" s="248"/>
      <c r="Q176" s="244" t="s">
        <v>383</v>
      </c>
      <c r="R176" s="244"/>
      <c r="S176" s="246"/>
      <c r="T176" s="246"/>
      <c r="W176" s="164"/>
    </row>
    <row r="177" spans="2:23" ht="17.25" customHeight="1" x14ac:dyDescent="0.45">
      <c r="B177" s="164"/>
      <c r="C177" s="164"/>
      <c r="D177" s="250" t="s">
        <v>384</v>
      </c>
      <c r="E177" s="248"/>
      <c r="F177" s="245"/>
      <c r="G177" s="248" t="s">
        <v>385</v>
      </c>
      <c r="H177" s="244"/>
      <c r="I177" s="244"/>
      <c r="J177" s="246"/>
      <c r="K177" s="164"/>
      <c r="L177" s="247" t="s">
        <v>386</v>
      </c>
      <c r="M177" s="244"/>
      <c r="N177" s="244"/>
      <c r="O177" s="249"/>
      <c r="P177" s="248"/>
      <c r="Q177" s="244" t="s">
        <v>387</v>
      </c>
      <c r="R177" s="244"/>
      <c r="S177" s="246"/>
      <c r="T177" s="246"/>
      <c r="W177" s="164"/>
    </row>
    <row r="178" spans="2:23" ht="17.25" customHeight="1" x14ac:dyDescent="0.45">
      <c r="B178" s="164"/>
      <c r="C178" s="164"/>
      <c r="W178" s="164"/>
    </row>
  </sheetData>
  <mergeCells count="38">
    <mergeCell ref="H152:J152"/>
    <mergeCell ref="P152:Q152"/>
    <mergeCell ref="R152:S152"/>
    <mergeCell ref="T152:U152"/>
    <mergeCell ref="V152:W152"/>
    <mergeCell ref="H153:J153"/>
    <mergeCell ref="H92:J92"/>
    <mergeCell ref="P92:Q92"/>
    <mergeCell ref="R92:S92"/>
    <mergeCell ref="T92:U92"/>
    <mergeCell ref="V92:W92"/>
    <mergeCell ref="H93:J93"/>
    <mergeCell ref="H62:J62"/>
    <mergeCell ref="P62:Q62"/>
    <mergeCell ref="R62:S62"/>
    <mergeCell ref="T62:U62"/>
    <mergeCell ref="V62:W62"/>
    <mergeCell ref="H63:J63"/>
    <mergeCell ref="H32:J32"/>
    <mergeCell ref="P32:Q32"/>
    <mergeCell ref="R32:S32"/>
    <mergeCell ref="T32:U32"/>
    <mergeCell ref="V32:W32"/>
    <mergeCell ref="H33:J33"/>
    <mergeCell ref="H122:J122"/>
    <mergeCell ref="P122:Q122"/>
    <mergeCell ref="R122:S122"/>
    <mergeCell ref="T122:U122"/>
    <mergeCell ref="V122:W122"/>
    <mergeCell ref="H123:J123"/>
    <mergeCell ref="H3:J3"/>
    <mergeCell ref="M165:O165"/>
    <mergeCell ref="M168:N168"/>
    <mergeCell ref="H2:J2"/>
    <mergeCell ref="P2:Q2"/>
    <mergeCell ref="R2:S2"/>
    <mergeCell ref="T2:U2"/>
    <mergeCell ref="V2:W2"/>
  </mergeCells>
  <dataValidations count="2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6:F30 F35:F60 F65:F90 F95:F120 F125:F150 F155:F159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127 G127"/>
  </dataValidations>
  <pageMargins left="0.11811023622047245" right="0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คำอธิบาย</vt:lpstr>
      <vt:lpstr>แผนจัดซื้อ เฉพาะน้ำยา</vt:lpstr>
      <vt:lpstr>ปกแผน</vt:lpstr>
      <vt:lpstr>Sheet1</vt:lpstr>
      <vt:lpstr>LabPrint64</vt:lpstr>
      <vt:lpstr>'แผนจัดซื้อ เฉพาะน้ำยา'!Print_Titles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ชัชวาล คุปติธรรมา</dc:creator>
  <cp:lastModifiedBy>Windows User</cp:lastModifiedBy>
  <cp:lastPrinted>2020-09-22T04:59:04Z</cp:lastPrinted>
  <dcterms:created xsi:type="dcterms:W3CDTF">2004-08-09T13:11:19Z</dcterms:created>
  <dcterms:modified xsi:type="dcterms:W3CDTF">2020-09-22T04:59:21Z</dcterms:modified>
</cp:coreProperties>
</file>