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730" windowHeight="9675" tabRatio="409" firstSheet="1" activeTab="4"/>
  </bookViews>
  <sheets>
    <sheet name="คำอธิบาย" sheetId="51" r:id="rId1"/>
    <sheet name="แผนจัดซื้อ เฉพาะน้ำยา" sheetId="48" r:id="rId2"/>
    <sheet name="ปกแผน" sheetId="50" r:id="rId3"/>
    <sheet name="Sheet1" sheetId="53" r:id="rId4"/>
    <sheet name="LabPrint64" sheetId="54" r:id="rId5"/>
  </sheets>
  <definedNames>
    <definedName name="_xlnm.Print_Titles" localSheetId="1">'แผนจัดซื้อ เฉพาะน้ำยา'!$1:$5</definedName>
  </definedNames>
  <calcPr calcId="145621"/>
</workbook>
</file>

<file path=xl/calcChain.xml><?xml version="1.0" encoding="utf-8"?>
<calcChain xmlns="http://schemas.openxmlformats.org/spreadsheetml/2006/main">
  <c r="M154" i="54" l="1"/>
  <c r="K154" i="54"/>
  <c r="M124" i="54"/>
  <c r="K124" i="54"/>
  <c r="M94" i="54"/>
  <c r="K94" i="54"/>
  <c r="M64" i="54"/>
  <c r="K64" i="54"/>
  <c r="M34" i="54"/>
  <c r="K34" i="54"/>
  <c r="W9" i="54"/>
  <c r="K166" i="54"/>
  <c r="K165" i="54"/>
  <c r="K164" i="54"/>
  <c r="K163" i="54"/>
  <c r="W161" i="54"/>
  <c r="U161" i="54"/>
  <c r="S161" i="54"/>
  <c r="Q161" i="54"/>
  <c r="O161" i="54"/>
  <c r="W159" i="54"/>
  <c r="U159" i="54"/>
  <c r="S159" i="54"/>
  <c r="Q159" i="54"/>
  <c r="M159" i="54"/>
  <c r="O159" i="54" s="1"/>
  <c r="W158" i="54"/>
  <c r="U158" i="54"/>
  <c r="S158" i="54"/>
  <c r="Q158" i="54"/>
  <c r="O158" i="54"/>
  <c r="W157" i="54"/>
  <c r="U157" i="54"/>
  <c r="S157" i="54"/>
  <c r="Q157" i="54"/>
  <c r="M157" i="54"/>
  <c r="O157" i="54" s="1"/>
  <c r="W156" i="54"/>
  <c r="U156" i="54"/>
  <c r="S156" i="54"/>
  <c r="Q156" i="54"/>
  <c r="M156" i="54"/>
  <c r="O156" i="54" s="1"/>
  <c r="W155" i="54"/>
  <c r="U155" i="54"/>
  <c r="S155" i="54"/>
  <c r="Q155" i="54"/>
  <c r="O155" i="54"/>
  <c r="V150" i="54"/>
  <c r="W150" i="54" s="1"/>
  <c r="T150" i="54"/>
  <c r="U150" i="54" s="1"/>
  <c r="R150" i="54"/>
  <c r="S150" i="54" s="1"/>
  <c r="P150" i="54"/>
  <c r="Q150" i="54" s="1"/>
  <c r="O150" i="54"/>
  <c r="V149" i="54"/>
  <c r="W149" i="54" s="1"/>
  <c r="T149" i="54"/>
  <c r="U149" i="54" s="1"/>
  <c r="S149" i="54"/>
  <c r="Q149" i="54"/>
  <c r="O149" i="54"/>
  <c r="W148" i="54"/>
  <c r="U148" i="54"/>
  <c r="S148" i="54"/>
  <c r="Q148" i="54"/>
  <c r="O148" i="54"/>
  <c r="W147" i="54"/>
  <c r="U147" i="54"/>
  <c r="S147" i="54"/>
  <c r="Q147" i="54"/>
  <c r="O147" i="54"/>
  <c r="W146" i="54"/>
  <c r="U146" i="54"/>
  <c r="S146" i="54"/>
  <c r="Q146" i="54"/>
  <c r="O146" i="54"/>
  <c r="W145" i="54"/>
  <c r="U145" i="54"/>
  <c r="S145" i="54"/>
  <c r="Q145" i="54"/>
  <c r="O145" i="54"/>
  <c r="W144" i="54"/>
  <c r="U144" i="54"/>
  <c r="S144" i="54"/>
  <c r="Q144" i="54"/>
  <c r="O144" i="54"/>
  <c r="W143" i="54"/>
  <c r="U143" i="54"/>
  <c r="S143" i="54"/>
  <c r="Q143" i="54"/>
  <c r="O143" i="54"/>
  <c r="V142" i="54"/>
  <c r="W142" i="54" s="1"/>
  <c r="T142" i="54"/>
  <c r="U142" i="54" s="1"/>
  <c r="R142" i="54"/>
  <c r="S142" i="54" s="1"/>
  <c r="P142" i="54"/>
  <c r="Q142" i="54" s="1"/>
  <c r="O142" i="54"/>
  <c r="V141" i="54"/>
  <c r="W141" i="54" s="1"/>
  <c r="T141" i="54"/>
  <c r="U141" i="54" s="1"/>
  <c r="S141" i="54"/>
  <c r="Q141" i="54"/>
  <c r="O141" i="54"/>
  <c r="W140" i="54"/>
  <c r="U140" i="54"/>
  <c r="S140" i="54"/>
  <c r="Q140" i="54"/>
  <c r="O140" i="54"/>
  <c r="W139" i="54"/>
  <c r="U139" i="54"/>
  <c r="S139" i="54"/>
  <c r="Q139" i="54"/>
  <c r="O139" i="54"/>
  <c r="V138" i="54"/>
  <c r="W138" i="54" s="1"/>
  <c r="T138" i="54"/>
  <c r="U138" i="54" s="1"/>
  <c r="R138" i="54"/>
  <c r="S138" i="54" s="1"/>
  <c r="Q138" i="54"/>
  <c r="O138" i="54"/>
  <c r="W137" i="54"/>
  <c r="U137" i="54"/>
  <c r="S137" i="54"/>
  <c r="Q137" i="54"/>
  <c r="O137" i="54"/>
  <c r="W136" i="54"/>
  <c r="U136" i="54"/>
  <c r="S136" i="54"/>
  <c r="Q136" i="54"/>
  <c r="O136" i="54"/>
  <c r="M135" i="54"/>
  <c r="V135" i="54" s="1"/>
  <c r="W135" i="54" s="1"/>
  <c r="W134" i="54"/>
  <c r="U134" i="54"/>
  <c r="S134" i="54"/>
  <c r="Q134" i="54"/>
  <c r="O134" i="54"/>
  <c r="W133" i="54"/>
  <c r="U133" i="54"/>
  <c r="S133" i="54"/>
  <c r="Q133" i="54"/>
  <c r="O133" i="54"/>
  <c r="W132" i="54"/>
  <c r="U132" i="54"/>
  <c r="S132" i="54"/>
  <c r="Q132" i="54"/>
  <c r="O132" i="54"/>
  <c r="W131" i="54"/>
  <c r="U131" i="54"/>
  <c r="S131" i="54"/>
  <c r="Q131" i="54"/>
  <c r="O131" i="54"/>
  <c r="W130" i="54"/>
  <c r="U130" i="54"/>
  <c r="S130" i="54"/>
  <c r="Q130" i="54"/>
  <c r="M130" i="54"/>
  <c r="O130" i="54" s="1"/>
  <c r="W129" i="54"/>
  <c r="U129" i="54"/>
  <c r="S129" i="54"/>
  <c r="Q129" i="54"/>
  <c r="M129" i="54"/>
  <c r="O129" i="54" s="1"/>
  <c r="W128" i="54"/>
  <c r="U128" i="54"/>
  <c r="S128" i="54"/>
  <c r="Q128" i="54"/>
  <c r="M128" i="54"/>
  <c r="O128" i="54" s="1"/>
  <c r="W127" i="54"/>
  <c r="W126" i="54"/>
  <c r="U126" i="54"/>
  <c r="S126" i="54"/>
  <c r="Q126" i="54"/>
  <c r="O126" i="54"/>
  <c r="W125" i="54"/>
  <c r="U125" i="54"/>
  <c r="S125" i="54"/>
  <c r="Q125" i="54"/>
  <c r="O125" i="54"/>
  <c r="W120" i="54"/>
  <c r="U120" i="54"/>
  <c r="S120" i="54"/>
  <c r="Q120" i="54"/>
  <c r="M120" i="54"/>
  <c r="O120" i="54" s="1"/>
  <c r="W119" i="54"/>
  <c r="U119" i="54"/>
  <c r="S119" i="54"/>
  <c r="Q119" i="54"/>
  <c r="M119" i="54"/>
  <c r="O119" i="54" s="1"/>
  <c r="W118" i="54"/>
  <c r="U118" i="54"/>
  <c r="S118" i="54"/>
  <c r="Q118" i="54"/>
  <c r="O118" i="54"/>
  <c r="W117" i="54"/>
  <c r="U117" i="54"/>
  <c r="S117" i="54"/>
  <c r="Q117" i="54"/>
  <c r="M117" i="54"/>
  <c r="O117" i="54" s="1"/>
  <c r="W116" i="54"/>
  <c r="U116" i="54"/>
  <c r="S116" i="54"/>
  <c r="Q116" i="54"/>
  <c r="O116" i="54"/>
  <c r="W115" i="54"/>
  <c r="U115" i="54"/>
  <c r="S115" i="54"/>
  <c r="Q115" i="54"/>
  <c r="O115" i="54"/>
  <c r="W114" i="54"/>
  <c r="U114" i="54"/>
  <c r="S114" i="54"/>
  <c r="Q114" i="54"/>
  <c r="M114" i="54"/>
  <c r="O114" i="54" s="1"/>
  <c r="W113" i="54"/>
  <c r="U113" i="54"/>
  <c r="S113" i="54"/>
  <c r="Q113" i="54"/>
  <c r="O113" i="54"/>
  <c r="W112" i="54"/>
  <c r="U112" i="54"/>
  <c r="S112" i="54"/>
  <c r="Q112" i="54"/>
  <c r="O112" i="54"/>
  <c r="W111" i="54"/>
  <c r="U111" i="54"/>
  <c r="S111" i="54"/>
  <c r="Q111" i="54"/>
  <c r="O111" i="54"/>
  <c r="W110" i="54"/>
  <c r="U110" i="54"/>
  <c r="S110" i="54"/>
  <c r="Q110" i="54"/>
  <c r="M110" i="54"/>
  <c r="O110" i="54" s="1"/>
  <c r="W109" i="54"/>
  <c r="U109" i="54"/>
  <c r="S109" i="54"/>
  <c r="Q109" i="54"/>
  <c r="M109" i="54"/>
  <c r="O109" i="54" s="1"/>
  <c r="W108" i="54"/>
  <c r="U108" i="54"/>
  <c r="S108" i="54"/>
  <c r="Q108" i="54"/>
  <c r="M108" i="54"/>
  <c r="O108" i="54" s="1"/>
  <c r="W107" i="54"/>
  <c r="U107" i="54"/>
  <c r="S107" i="54"/>
  <c r="Q107" i="54"/>
  <c r="O107" i="54"/>
  <c r="W106" i="54"/>
  <c r="U106" i="54"/>
  <c r="S106" i="54"/>
  <c r="Q106" i="54"/>
  <c r="O106" i="54"/>
  <c r="W105" i="54"/>
  <c r="U105" i="54"/>
  <c r="S105" i="54"/>
  <c r="Q105" i="54"/>
  <c r="M105" i="54"/>
  <c r="O105" i="54" s="1"/>
  <c r="W104" i="54"/>
  <c r="U104" i="54"/>
  <c r="S104" i="54"/>
  <c r="Q104" i="54"/>
  <c r="M104" i="54"/>
  <c r="O104" i="54" s="1"/>
  <c r="W103" i="54"/>
  <c r="U103" i="54"/>
  <c r="S103" i="54"/>
  <c r="Q103" i="54"/>
  <c r="M103" i="54"/>
  <c r="O103" i="54" s="1"/>
  <c r="W102" i="54"/>
  <c r="W101" i="54"/>
  <c r="U101" i="54"/>
  <c r="S101" i="54"/>
  <c r="Q101" i="54"/>
  <c r="O101" i="54"/>
  <c r="W100" i="54"/>
  <c r="U100" i="54"/>
  <c r="S100" i="54"/>
  <c r="Q100" i="54"/>
  <c r="M100" i="54"/>
  <c r="O100" i="54" s="1"/>
  <c r="W99" i="54"/>
  <c r="U99" i="54"/>
  <c r="S99" i="54"/>
  <c r="Q99" i="54"/>
  <c r="M99" i="54"/>
  <c r="O99" i="54" s="1"/>
  <c r="W98" i="54"/>
  <c r="U98" i="54"/>
  <c r="S98" i="54"/>
  <c r="Q98" i="54"/>
  <c r="M98" i="54"/>
  <c r="O98" i="54" s="1"/>
  <c r="W97" i="54"/>
  <c r="U97" i="54"/>
  <c r="S97" i="54"/>
  <c r="Q97" i="54"/>
  <c r="M97" i="54"/>
  <c r="O97" i="54" s="1"/>
  <c r="W96" i="54"/>
  <c r="U96" i="54"/>
  <c r="S96" i="54"/>
  <c r="Q96" i="54"/>
  <c r="M96" i="54"/>
  <c r="O96" i="54" s="1"/>
  <c r="W95" i="54"/>
  <c r="U95" i="54"/>
  <c r="S95" i="54"/>
  <c r="Q95" i="54"/>
  <c r="M95" i="54"/>
  <c r="O95" i="54" s="1"/>
  <c r="W90" i="54"/>
  <c r="U90" i="54"/>
  <c r="S90" i="54"/>
  <c r="Q90" i="54"/>
  <c r="M90" i="54"/>
  <c r="O90" i="54" s="1"/>
  <c r="W89" i="54"/>
  <c r="U89" i="54"/>
  <c r="S89" i="54"/>
  <c r="Q89" i="54"/>
  <c r="M89" i="54"/>
  <c r="O89" i="54" s="1"/>
  <c r="W88" i="54"/>
  <c r="W87" i="54"/>
  <c r="U87" i="54"/>
  <c r="S87" i="54"/>
  <c r="Q87" i="54"/>
  <c r="O87" i="54"/>
  <c r="W86" i="54"/>
  <c r="U86" i="54"/>
  <c r="S86" i="54"/>
  <c r="Q86" i="54"/>
  <c r="O86" i="54"/>
  <c r="W85" i="54"/>
  <c r="U85" i="54"/>
  <c r="S85" i="54"/>
  <c r="Q85" i="54"/>
  <c r="O85" i="54"/>
  <c r="W84" i="54"/>
  <c r="U84" i="54"/>
  <c r="S84" i="54"/>
  <c r="Q84" i="54"/>
  <c r="O84" i="54"/>
  <c r="W83" i="54"/>
  <c r="U83" i="54"/>
  <c r="S83" i="54"/>
  <c r="Q83" i="54"/>
  <c r="M83" i="54"/>
  <c r="O83" i="54" s="1"/>
  <c r="W82" i="54"/>
  <c r="U82" i="54"/>
  <c r="S82" i="54"/>
  <c r="Q82" i="54"/>
  <c r="M82" i="54"/>
  <c r="O82" i="54" s="1"/>
  <c r="W81" i="54"/>
  <c r="U81" i="54"/>
  <c r="S81" i="54"/>
  <c r="Q81" i="54"/>
  <c r="O81" i="54"/>
  <c r="W80" i="54"/>
  <c r="U80" i="54"/>
  <c r="S80" i="54"/>
  <c r="Q80" i="54"/>
  <c r="O80" i="54"/>
  <c r="W79" i="54"/>
  <c r="U79" i="54"/>
  <c r="S79" i="54"/>
  <c r="Q79" i="54"/>
  <c r="O79" i="54"/>
  <c r="W78" i="54"/>
  <c r="U78" i="54"/>
  <c r="S78" i="54"/>
  <c r="Q78" i="54"/>
  <c r="O78" i="54"/>
  <c r="W77" i="54"/>
  <c r="W76" i="54"/>
  <c r="U76" i="54"/>
  <c r="S76" i="54"/>
  <c r="Q76" i="54"/>
  <c r="O76" i="54"/>
  <c r="W75" i="54"/>
  <c r="U75" i="54"/>
  <c r="S75" i="54"/>
  <c r="Q75" i="54"/>
  <c r="M75" i="54"/>
  <c r="O75" i="54" s="1"/>
  <c r="W74" i="54"/>
  <c r="U74" i="54"/>
  <c r="S74" i="54"/>
  <c r="Q74" i="54"/>
  <c r="M74" i="54"/>
  <c r="O74" i="54" s="1"/>
  <c r="W73" i="54"/>
  <c r="U73" i="54"/>
  <c r="S73" i="54"/>
  <c r="Q73" i="54"/>
  <c r="O73" i="54"/>
  <c r="W72" i="54"/>
  <c r="U72" i="54"/>
  <c r="S72" i="54"/>
  <c r="Q72" i="54"/>
  <c r="O72" i="54"/>
  <c r="W71" i="54"/>
  <c r="U71" i="54"/>
  <c r="S71" i="54"/>
  <c r="Q71" i="54"/>
  <c r="O71" i="54"/>
  <c r="W70" i="54"/>
  <c r="U70" i="54"/>
  <c r="S70" i="54"/>
  <c r="Q70" i="54"/>
  <c r="O70" i="54"/>
  <c r="W69" i="54"/>
  <c r="U69" i="54"/>
  <c r="S69" i="54"/>
  <c r="Q69" i="54"/>
  <c r="O69" i="54"/>
  <c r="W68" i="54"/>
  <c r="U68" i="54"/>
  <c r="S68" i="54"/>
  <c r="Q68" i="54"/>
  <c r="O68" i="54"/>
  <c r="W67" i="54"/>
  <c r="U67" i="54"/>
  <c r="S67" i="54"/>
  <c r="Q67" i="54"/>
  <c r="O67" i="54"/>
  <c r="W66" i="54"/>
  <c r="U66" i="54"/>
  <c r="S66" i="54"/>
  <c r="Q66" i="54"/>
  <c r="O66" i="54"/>
  <c r="W65" i="54"/>
  <c r="U65" i="54"/>
  <c r="S65" i="54"/>
  <c r="Q65" i="54"/>
  <c r="M65" i="54"/>
  <c r="O65" i="54" s="1"/>
  <c r="W60" i="54"/>
  <c r="U60" i="54"/>
  <c r="S60" i="54"/>
  <c r="Q60" i="54"/>
  <c r="O60" i="54"/>
  <c r="W59" i="54"/>
  <c r="U59" i="54"/>
  <c r="S59" i="54"/>
  <c r="Q59" i="54"/>
  <c r="O59" i="54"/>
  <c r="W58" i="54"/>
  <c r="U58" i="54"/>
  <c r="S58" i="54"/>
  <c r="Q58" i="54"/>
  <c r="O58" i="54"/>
  <c r="W57" i="54"/>
  <c r="U57" i="54"/>
  <c r="S57" i="54"/>
  <c r="Q57" i="54"/>
  <c r="O57" i="54"/>
  <c r="W56" i="54"/>
  <c r="U56" i="54"/>
  <c r="S56" i="54"/>
  <c r="Q56" i="54"/>
  <c r="O56" i="54"/>
  <c r="W55" i="54"/>
  <c r="U55" i="54"/>
  <c r="S55" i="54"/>
  <c r="Q55" i="54"/>
  <c r="O55" i="54"/>
  <c r="W54" i="54"/>
  <c r="U54" i="54"/>
  <c r="S54" i="54"/>
  <c r="Q54" i="54"/>
  <c r="O54" i="54"/>
  <c r="W53" i="54"/>
  <c r="W52" i="54"/>
  <c r="U52" i="54"/>
  <c r="S52" i="54"/>
  <c r="Q52" i="54"/>
  <c r="O52" i="54"/>
  <c r="W51" i="54"/>
  <c r="U51" i="54"/>
  <c r="S51" i="54"/>
  <c r="Q51" i="54"/>
  <c r="O51" i="54"/>
  <c r="W50" i="54"/>
  <c r="U50" i="54"/>
  <c r="S50" i="54"/>
  <c r="Q50" i="54"/>
  <c r="M50" i="54"/>
  <c r="O50" i="54" s="1"/>
  <c r="W49" i="54"/>
  <c r="U49" i="54"/>
  <c r="S49" i="54"/>
  <c r="Q49" i="54"/>
  <c r="M49" i="54"/>
  <c r="O49" i="54" s="1"/>
  <c r="W48" i="54"/>
  <c r="U48" i="54"/>
  <c r="S48" i="54"/>
  <c r="Q48" i="54"/>
  <c r="M48" i="54"/>
  <c r="O48" i="54" s="1"/>
  <c r="W47" i="54"/>
  <c r="U47" i="54"/>
  <c r="S47" i="54"/>
  <c r="Q47" i="54"/>
  <c r="M47" i="54"/>
  <c r="O47" i="54" s="1"/>
  <c r="W46" i="54"/>
  <c r="U46" i="54"/>
  <c r="S46" i="54"/>
  <c r="Q46" i="54"/>
  <c r="M46" i="54"/>
  <c r="O46" i="54" s="1"/>
  <c r="W45" i="54"/>
  <c r="U45" i="54"/>
  <c r="S45" i="54"/>
  <c r="Q45" i="54"/>
  <c r="M45" i="54"/>
  <c r="O45" i="54" s="1"/>
  <c r="W44" i="54"/>
  <c r="U44" i="54"/>
  <c r="S44" i="54"/>
  <c r="Q44" i="54"/>
  <c r="O44" i="54"/>
  <c r="W43" i="54"/>
  <c r="U43" i="54"/>
  <c r="S43" i="54"/>
  <c r="Q43" i="54"/>
  <c r="M43" i="54"/>
  <c r="O43" i="54" s="1"/>
  <c r="W42" i="54"/>
  <c r="U42" i="54"/>
  <c r="S42" i="54"/>
  <c r="Q42" i="54"/>
  <c r="M42" i="54"/>
  <c r="O42" i="54" s="1"/>
  <c r="W41" i="54"/>
  <c r="U41" i="54"/>
  <c r="S41" i="54"/>
  <c r="Q41" i="54"/>
  <c r="M41" i="54"/>
  <c r="O41" i="54" s="1"/>
  <c r="W40" i="54"/>
  <c r="U40" i="54"/>
  <c r="S40" i="54"/>
  <c r="Q40" i="54"/>
  <c r="M40" i="54"/>
  <c r="O40" i="54" s="1"/>
  <c r="W39" i="54"/>
  <c r="U39" i="54"/>
  <c r="S39" i="54"/>
  <c r="Q39" i="54"/>
  <c r="O39" i="54"/>
  <c r="W38" i="54"/>
  <c r="U38" i="54"/>
  <c r="S38" i="54"/>
  <c r="Q38" i="54"/>
  <c r="M38" i="54"/>
  <c r="O38" i="54" s="1"/>
  <c r="W37" i="54"/>
  <c r="U37" i="54"/>
  <c r="S37" i="54"/>
  <c r="Q37" i="54"/>
  <c r="M37" i="54"/>
  <c r="O37" i="54" s="1"/>
  <c r="W36" i="54"/>
  <c r="U36" i="54"/>
  <c r="S36" i="54"/>
  <c r="Q36" i="54"/>
  <c r="M36" i="54"/>
  <c r="O36" i="54" s="1"/>
  <c r="W35" i="54"/>
  <c r="U35" i="54"/>
  <c r="S35" i="54"/>
  <c r="Q35" i="54"/>
  <c r="M35" i="54"/>
  <c r="O35" i="54" s="1"/>
  <c r="W30" i="54"/>
  <c r="U30" i="54"/>
  <c r="S30" i="54"/>
  <c r="Q30" i="54"/>
  <c r="M30" i="54"/>
  <c r="O30" i="54" s="1"/>
  <c r="W29" i="54"/>
  <c r="U29" i="54"/>
  <c r="S29" i="54"/>
  <c r="Q29" i="54"/>
  <c r="M29" i="54"/>
  <c r="O29" i="54" s="1"/>
  <c r="W28" i="54"/>
  <c r="U28" i="54"/>
  <c r="S28" i="54"/>
  <c r="Q28" i="54"/>
  <c r="O28" i="54"/>
  <c r="W27" i="54"/>
  <c r="U27" i="54"/>
  <c r="S27" i="54"/>
  <c r="Q27" i="54"/>
  <c r="M27" i="54"/>
  <c r="O27" i="54" s="1"/>
  <c r="W26" i="54"/>
  <c r="U26" i="54"/>
  <c r="S26" i="54"/>
  <c r="Q26" i="54"/>
  <c r="O26" i="54"/>
  <c r="W25" i="54"/>
  <c r="U25" i="54"/>
  <c r="S25" i="54"/>
  <c r="Q25" i="54"/>
  <c r="M25" i="54"/>
  <c r="O25" i="54" s="1"/>
  <c r="W24" i="54"/>
  <c r="U24" i="54"/>
  <c r="S24" i="54"/>
  <c r="Q24" i="54"/>
  <c r="M24" i="54"/>
  <c r="O24" i="54" s="1"/>
  <c r="W23" i="54"/>
  <c r="U23" i="54"/>
  <c r="S23" i="54"/>
  <c r="Q23" i="54"/>
  <c r="M23" i="54"/>
  <c r="O23" i="54" s="1"/>
  <c r="W22" i="54"/>
  <c r="U22" i="54"/>
  <c r="S22" i="54"/>
  <c r="Q22" i="54"/>
  <c r="O22" i="54"/>
  <c r="W21" i="54"/>
  <c r="U21" i="54"/>
  <c r="S21" i="54"/>
  <c r="Q21" i="54"/>
  <c r="M21" i="54"/>
  <c r="O21" i="54" s="1"/>
  <c r="W20" i="54"/>
  <c r="U20" i="54"/>
  <c r="S20" i="54"/>
  <c r="Q20" i="54"/>
  <c r="M20" i="54"/>
  <c r="O20" i="54" s="1"/>
  <c r="W19" i="54"/>
  <c r="U19" i="54"/>
  <c r="S19" i="54"/>
  <c r="Q19" i="54"/>
  <c r="O19" i="54"/>
  <c r="W18" i="54"/>
  <c r="U18" i="54"/>
  <c r="S18" i="54"/>
  <c r="Q18" i="54"/>
  <c r="M18" i="54"/>
  <c r="O18" i="54" s="1"/>
  <c r="W17" i="54"/>
  <c r="U17" i="54"/>
  <c r="S17" i="54"/>
  <c r="Q17" i="54"/>
  <c r="O17" i="54"/>
  <c r="W16" i="54"/>
  <c r="U16" i="54"/>
  <c r="S16" i="54"/>
  <c r="Q16" i="54"/>
  <c r="O16" i="54"/>
  <c r="W15" i="54"/>
  <c r="U15" i="54"/>
  <c r="S15" i="54"/>
  <c r="Q15" i="54"/>
  <c r="O15" i="54"/>
  <c r="W14" i="54"/>
  <c r="U14" i="54"/>
  <c r="S14" i="54"/>
  <c r="Q14" i="54"/>
  <c r="O14" i="54"/>
  <c r="W13" i="54"/>
  <c r="U13" i="54"/>
  <c r="S13" i="54"/>
  <c r="Q13" i="54"/>
  <c r="M13" i="54"/>
  <c r="O13" i="54" s="1"/>
  <c r="W12" i="54"/>
  <c r="U12" i="54"/>
  <c r="S12" i="54"/>
  <c r="Q12" i="54"/>
  <c r="O12" i="54"/>
  <c r="W11" i="54"/>
  <c r="U11" i="54"/>
  <c r="S11" i="54"/>
  <c r="Q11" i="54"/>
  <c r="O11" i="54"/>
  <c r="W10" i="54"/>
  <c r="U10" i="54"/>
  <c r="S10" i="54"/>
  <c r="Q10" i="54"/>
  <c r="O10" i="54"/>
  <c r="U9" i="54"/>
  <c r="S9" i="54"/>
  <c r="Q9" i="54"/>
  <c r="O9" i="54"/>
  <c r="W8" i="54"/>
  <c r="U8" i="54"/>
  <c r="S8" i="54"/>
  <c r="Q8" i="54"/>
  <c r="M8" i="54"/>
  <c r="O8" i="54" s="1"/>
  <c r="W7" i="54"/>
  <c r="U7" i="54"/>
  <c r="S7" i="54"/>
  <c r="Q7" i="54"/>
  <c r="O7" i="54"/>
  <c r="W6" i="54"/>
  <c r="U6" i="54"/>
  <c r="S6" i="54"/>
  <c r="Q6" i="54"/>
  <c r="O6" i="54"/>
  <c r="B6" i="54"/>
  <c r="B7" i="54" s="1"/>
  <c r="B8" i="54" s="1"/>
  <c r="B9" i="54" s="1"/>
  <c r="B10" i="54" s="1"/>
  <c r="B11" i="54" s="1"/>
  <c r="B12" i="54" s="1"/>
  <c r="B13" i="54" s="1"/>
  <c r="B14" i="54" s="1"/>
  <c r="B15" i="54" s="1"/>
  <c r="B16" i="54" s="1"/>
  <c r="B17" i="54" s="1"/>
  <c r="B18" i="54" s="1"/>
  <c r="B19" i="54" s="1"/>
  <c r="B20" i="54" s="1"/>
  <c r="B21" i="54" s="1"/>
  <c r="B22" i="54" s="1"/>
  <c r="B23" i="54" s="1"/>
  <c r="B24" i="54" s="1"/>
  <c r="B25" i="54" s="1"/>
  <c r="B26" i="54" s="1"/>
  <c r="B27" i="54" s="1"/>
  <c r="B28" i="54" s="1"/>
  <c r="B29" i="54" s="1"/>
  <c r="B30" i="54" s="1"/>
  <c r="B35" i="54" s="1"/>
  <c r="B36" i="54" s="1"/>
  <c r="B37" i="54" s="1"/>
  <c r="B38" i="54" s="1"/>
  <c r="B39" i="54" s="1"/>
  <c r="B40" i="54" s="1"/>
  <c r="B41" i="54" s="1"/>
  <c r="B42" i="54" s="1"/>
  <c r="B43" i="54" s="1"/>
  <c r="B44" i="54" s="1"/>
  <c r="B45" i="54" s="1"/>
  <c r="B46" i="54" s="1"/>
  <c r="B47" i="54" s="1"/>
  <c r="B48" i="54" s="1"/>
  <c r="B49" i="54" s="1"/>
  <c r="B50" i="54" s="1"/>
  <c r="B51" i="54" s="1"/>
  <c r="B52" i="54" s="1"/>
  <c r="B54" i="54" s="1"/>
  <c r="B55" i="54" s="1"/>
  <c r="B56" i="54" s="1"/>
  <c r="B57" i="54" s="1"/>
  <c r="B58" i="54" s="1"/>
  <c r="B59" i="54" s="1"/>
  <c r="B60" i="54" s="1"/>
  <c r="B65" i="54" s="1"/>
  <c r="B66" i="54" s="1"/>
  <c r="B67" i="54" s="1"/>
  <c r="B68" i="54" s="1"/>
  <c r="B69" i="54" s="1"/>
  <c r="B70" i="54" s="1"/>
  <c r="B71" i="54" s="1"/>
  <c r="B72" i="54" s="1"/>
  <c r="B73" i="54" s="1"/>
  <c r="B74" i="54" s="1"/>
  <c r="B75" i="54" s="1"/>
  <c r="B76" i="54" s="1"/>
  <c r="B78" i="54" s="1"/>
  <c r="B79" i="54" s="1"/>
  <c r="B80" i="54" s="1"/>
  <c r="B81" i="54" s="1"/>
  <c r="B82" i="54" s="1"/>
  <c r="B83" i="54" s="1"/>
  <c r="B84" i="54" s="1"/>
  <c r="B85" i="54" s="1"/>
  <c r="B86" i="54" s="1"/>
  <c r="B87" i="54" s="1"/>
  <c r="B89" i="54" s="1"/>
  <c r="B90" i="54" s="1"/>
  <c r="B95" i="54" s="1"/>
  <c r="B96" i="54" s="1"/>
  <c r="B97" i="54" s="1"/>
  <c r="B98" i="54" s="1"/>
  <c r="B99" i="54" s="1"/>
  <c r="B100" i="54" s="1"/>
  <c r="B101" i="54" s="1"/>
  <c r="B103" i="54" s="1"/>
  <c r="B104" i="54" s="1"/>
  <c r="B105" i="54" s="1"/>
  <c r="B106" i="54" s="1"/>
  <c r="B107" i="54" s="1"/>
  <c r="B108" i="54" s="1"/>
  <c r="B109" i="54" s="1"/>
  <c r="B110" i="54" s="1"/>
  <c r="B111" i="54" s="1"/>
  <c r="B112" i="54" s="1"/>
  <c r="B113" i="54" s="1"/>
  <c r="B114" i="54" s="1"/>
  <c r="B115" i="54" s="1"/>
  <c r="B116" i="54" s="1"/>
  <c r="B117" i="54" s="1"/>
  <c r="B118" i="54" s="1"/>
  <c r="B119" i="54" s="1"/>
  <c r="B120" i="54" s="1"/>
  <c r="B125" i="54" s="1"/>
  <c r="B126" i="54" s="1"/>
  <c r="B128" i="54" s="1"/>
  <c r="B129" i="54" s="1"/>
  <c r="B130" i="54" s="1"/>
  <c r="B131" i="54" s="1"/>
  <c r="B132" i="54" s="1"/>
  <c r="B133" i="54" s="1"/>
  <c r="B134" i="54" s="1"/>
  <c r="B135" i="54" s="1"/>
  <c r="B136" i="54" s="1"/>
  <c r="B137" i="54" s="1"/>
  <c r="B138" i="54" s="1"/>
  <c r="B139" i="54" s="1"/>
  <c r="B140" i="54" s="1"/>
  <c r="B141" i="54" s="1"/>
  <c r="B142" i="54" s="1"/>
  <c r="B143" i="54" s="1"/>
  <c r="B144" i="54" s="1"/>
  <c r="B145" i="54" s="1"/>
  <c r="B146" i="54" s="1"/>
  <c r="B147" i="54" s="1"/>
  <c r="B148" i="54" s="1"/>
  <c r="B149" i="54" s="1"/>
  <c r="B150" i="54" s="1"/>
  <c r="B155" i="54" s="1"/>
  <c r="B156" i="54" s="1"/>
  <c r="B157" i="54" s="1"/>
  <c r="B158" i="54" s="1"/>
  <c r="B159" i="54" s="1"/>
  <c r="B161" i="54" s="1"/>
  <c r="M4" i="54"/>
  <c r="K4" i="54"/>
  <c r="W162" i="54" l="1"/>
  <c r="W164" i="54" s="1"/>
  <c r="O135" i="54"/>
  <c r="P135" i="54"/>
  <c r="Q135" i="54" s="1"/>
  <c r="Q162" i="54" s="1"/>
  <c r="R135" i="54"/>
  <c r="S135" i="54" s="1"/>
  <c r="T135" i="54"/>
  <c r="U135" i="54" s="1"/>
  <c r="U162" i="54" s="1"/>
  <c r="O143" i="48"/>
  <c r="U164" i="54" l="1"/>
  <c r="Q164" i="54"/>
  <c r="S162" i="54"/>
  <c r="O162" i="54" s="1"/>
  <c r="D14" i="50"/>
  <c r="V123" i="48"/>
  <c r="V126" i="48"/>
  <c r="V127" i="48"/>
  <c r="V134" i="48"/>
  <c r="T123" i="48"/>
  <c r="T126" i="48"/>
  <c r="T127" i="48"/>
  <c r="T134" i="48"/>
  <c r="R123" i="48"/>
  <c r="R127" i="48"/>
  <c r="P127" i="48"/>
  <c r="O121" i="48"/>
  <c r="O122" i="48"/>
  <c r="O123" i="48"/>
  <c r="O124" i="48"/>
  <c r="O125" i="48"/>
  <c r="O126" i="48"/>
  <c r="O127" i="48"/>
  <c r="O128" i="48"/>
  <c r="O129" i="48"/>
  <c r="O130" i="48"/>
  <c r="O131" i="48"/>
  <c r="O133" i="48"/>
  <c r="O134" i="48"/>
  <c r="O119" i="48"/>
  <c r="O118" i="48"/>
  <c r="O164" i="54" l="1"/>
  <c r="M165" i="54" s="1"/>
  <c r="X168" i="54"/>
  <c r="S164" i="54"/>
  <c r="O142" i="48"/>
  <c r="Q142" i="48"/>
  <c r="S142" i="48"/>
  <c r="U142" i="48"/>
  <c r="W142" i="48"/>
  <c r="W140" i="48" l="1"/>
  <c r="U140" i="48"/>
  <c r="S140" i="48"/>
  <c r="Q140" i="48"/>
  <c r="M138" i="48"/>
  <c r="M140" i="48"/>
  <c r="O140" i="48" s="1"/>
  <c r="W10" i="48" l="1"/>
  <c r="U10" i="48"/>
  <c r="S10" i="48"/>
  <c r="Q10" i="48"/>
  <c r="O10" i="48"/>
  <c r="M113" i="48"/>
  <c r="W61" i="48"/>
  <c r="U61" i="48"/>
  <c r="S61" i="48"/>
  <c r="Q61" i="48"/>
  <c r="O61" i="48"/>
  <c r="Q9" i="48" l="1"/>
  <c r="W8" i="48"/>
  <c r="W9" i="48"/>
  <c r="W11" i="48"/>
  <c r="W12" i="48"/>
  <c r="W13" i="48"/>
  <c r="W14" i="48"/>
  <c r="W15" i="48"/>
  <c r="W16" i="48"/>
  <c r="W17" i="48"/>
  <c r="W18" i="48"/>
  <c r="W19" i="48"/>
  <c r="W20" i="48"/>
  <c r="W21" i="48"/>
  <c r="W22" i="48"/>
  <c r="W23" i="48"/>
  <c r="W24" i="48"/>
  <c r="W25" i="48"/>
  <c r="W26" i="48"/>
  <c r="W27" i="48"/>
  <c r="W28" i="48"/>
  <c r="W29" i="48"/>
  <c r="W30" i="48"/>
  <c r="W31" i="48"/>
  <c r="W32" i="48"/>
  <c r="W33" i="48"/>
  <c r="W34" i="48"/>
  <c r="W35" i="48"/>
  <c r="W36" i="48"/>
  <c r="W37" i="48"/>
  <c r="W38" i="48"/>
  <c r="W39" i="48"/>
  <c r="W40" i="48"/>
  <c r="W41" i="48"/>
  <c r="W42" i="48"/>
  <c r="W43" i="48"/>
  <c r="W44" i="48"/>
  <c r="W45" i="48"/>
  <c r="W46" i="48"/>
  <c r="W47" i="48"/>
  <c r="W48" i="48"/>
  <c r="W49" i="48"/>
  <c r="W50" i="48"/>
  <c r="W51" i="48"/>
  <c r="W52" i="48"/>
  <c r="W53" i="48"/>
  <c r="W54" i="48"/>
  <c r="W55" i="48"/>
  <c r="W56" i="48"/>
  <c r="W57" i="48"/>
  <c r="W58" i="48"/>
  <c r="W59" i="48"/>
  <c r="W60" i="48"/>
  <c r="W62" i="48"/>
  <c r="W63" i="48"/>
  <c r="W64" i="48"/>
  <c r="W65" i="48"/>
  <c r="W66" i="48"/>
  <c r="W67" i="48"/>
  <c r="W68" i="48"/>
  <c r="W69" i="48"/>
  <c r="W70" i="48"/>
  <c r="W71" i="48"/>
  <c r="W72" i="48"/>
  <c r="W73" i="48"/>
  <c r="W74" i="48"/>
  <c r="W75" i="48"/>
  <c r="W76" i="48"/>
  <c r="W77" i="48"/>
  <c r="W78" i="48"/>
  <c r="W79" i="48"/>
  <c r="W80" i="48"/>
  <c r="W81" i="48"/>
  <c r="W82" i="48"/>
  <c r="W83" i="48"/>
  <c r="W84" i="48"/>
  <c r="W85" i="48"/>
  <c r="W86" i="48"/>
  <c r="W87" i="48"/>
  <c r="W88" i="48"/>
  <c r="W90" i="48"/>
  <c r="W89" i="48"/>
  <c r="W91" i="48"/>
  <c r="W92" i="48"/>
  <c r="W93" i="48"/>
  <c r="W94" i="48"/>
  <c r="W95" i="48"/>
  <c r="W96" i="48"/>
  <c r="W97" i="48"/>
  <c r="W98" i="48"/>
  <c r="W99" i="48"/>
  <c r="W100" i="48"/>
  <c r="W101" i="48"/>
  <c r="W102" i="48"/>
  <c r="W103" i="48"/>
  <c r="W104" i="48"/>
  <c r="W105" i="48"/>
  <c r="W106" i="48"/>
  <c r="W107" i="48"/>
  <c r="W108" i="48"/>
  <c r="W109" i="48"/>
  <c r="W110" i="48"/>
  <c r="W111" i="48"/>
  <c r="W112" i="48"/>
  <c r="W113" i="48"/>
  <c r="W114" i="48"/>
  <c r="W115" i="48"/>
  <c r="W116" i="48"/>
  <c r="W117" i="48"/>
  <c r="W118" i="48"/>
  <c r="W119" i="48"/>
  <c r="W121" i="48"/>
  <c r="W122" i="48"/>
  <c r="W123" i="48"/>
  <c r="W124" i="48"/>
  <c r="W125" i="48"/>
  <c r="W126" i="48"/>
  <c r="W127" i="48"/>
  <c r="W128" i="48"/>
  <c r="W129" i="48"/>
  <c r="W130" i="48"/>
  <c r="W131" i="48"/>
  <c r="W133" i="48"/>
  <c r="W134" i="48"/>
  <c r="W136" i="48"/>
  <c r="W137" i="48"/>
  <c r="W138" i="48"/>
  <c r="W139" i="48"/>
  <c r="W7" i="48"/>
  <c r="M9" i="48"/>
  <c r="M14" i="48"/>
  <c r="M19" i="48"/>
  <c r="O20" i="48"/>
  <c r="M21" i="48"/>
  <c r="M22" i="48"/>
  <c r="M24" i="48"/>
  <c r="M25" i="48"/>
  <c r="M26" i="48"/>
  <c r="M28" i="48"/>
  <c r="M30" i="48"/>
  <c r="M31" i="48"/>
  <c r="M32" i="48"/>
  <c r="M33" i="48"/>
  <c r="M34" i="48"/>
  <c r="M35" i="48"/>
  <c r="M37" i="48"/>
  <c r="M38" i="48"/>
  <c r="M39" i="48"/>
  <c r="M40" i="48"/>
  <c r="M42" i="48"/>
  <c r="M43" i="48"/>
  <c r="M44" i="48"/>
  <c r="M45" i="48"/>
  <c r="M46" i="48"/>
  <c r="M47" i="48"/>
  <c r="M67" i="48"/>
  <c r="M68" i="48"/>
  <c r="M75" i="48"/>
  <c r="M76" i="48"/>
  <c r="M82" i="48"/>
  <c r="M83" i="48"/>
  <c r="M84" i="48"/>
  <c r="M85" i="48"/>
  <c r="M86" i="48"/>
  <c r="M87" i="48"/>
  <c r="M88" i="48"/>
  <c r="O90" i="48"/>
  <c r="M89" i="48"/>
  <c r="M92" i="48"/>
  <c r="M93" i="48"/>
  <c r="M94" i="48"/>
  <c r="M97" i="48"/>
  <c r="M99" i="48"/>
  <c r="M103" i="48"/>
  <c r="M106" i="48"/>
  <c r="M108" i="48"/>
  <c r="M109" i="48"/>
  <c r="M114" i="48"/>
  <c r="M115" i="48"/>
  <c r="M137" i="48"/>
  <c r="U90" i="48"/>
  <c r="S90" i="48"/>
  <c r="Q90" i="48"/>
  <c r="M58" i="48" l="1"/>
  <c r="M98" i="48"/>
  <c r="M120" i="48"/>
  <c r="K144" i="48"/>
  <c r="K145" i="48"/>
  <c r="K146" i="48"/>
  <c r="K147" i="48"/>
  <c r="W132" i="48" l="1"/>
  <c r="O132" i="48"/>
  <c r="V135" i="48"/>
  <c r="W135" i="48" s="1"/>
  <c r="T135" i="48"/>
  <c r="R135" i="48"/>
  <c r="P135" i="48"/>
  <c r="O135" i="48"/>
  <c r="V120" i="48"/>
  <c r="W120" i="48" s="1"/>
  <c r="T120" i="48"/>
  <c r="R120" i="48"/>
  <c r="P120" i="48"/>
  <c r="O120" i="48"/>
  <c r="F16" i="53"/>
  <c r="F18" i="53" s="1"/>
  <c r="F19" i="53" s="1"/>
  <c r="E16" i="53"/>
  <c r="E17" i="53" s="1"/>
  <c r="D16" i="53"/>
  <c r="D17" i="53" s="1"/>
  <c r="C16" i="53"/>
  <c r="C17" i="53" s="1"/>
  <c r="G15" i="53"/>
  <c r="G14" i="53"/>
  <c r="G13" i="53"/>
  <c r="G12" i="53"/>
  <c r="G11" i="53"/>
  <c r="G10" i="53"/>
  <c r="G9" i="53"/>
  <c r="G8" i="53"/>
  <c r="G7" i="53"/>
  <c r="G6" i="53"/>
  <c r="G5" i="53"/>
  <c r="L4" i="53"/>
  <c r="L5" i="53" s="1"/>
  <c r="L6" i="53" s="1"/>
  <c r="L7" i="53" s="1"/>
  <c r="L8" i="53" s="1"/>
  <c r="L9" i="53" s="1"/>
  <c r="L10" i="53" s="1"/>
  <c r="L11" i="53" s="1"/>
  <c r="L12" i="53" s="1"/>
  <c r="L13" i="53" s="1"/>
  <c r="L14" i="53" s="1"/>
  <c r="L15" i="53" s="1"/>
  <c r="K4" i="53"/>
  <c r="K5" i="53" s="1"/>
  <c r="K6" i="53" s="1"/>
  <c r="K7" i="53" s="1"/>
  <c r="K8" i="53" s="1"/>
  <c r="K9" i="53" s="1"/>
  <c r="I4" i="53"/>
  <c r="I5" i="53" s="1"/>
  <c r="I6" i="53" s="1"/>
  <c r="I7" i="53" s="1"/>
  <c r="I8" i="53" s="1"/>
  <c r="I9" i="53" s="1"/>
  <c r="I10" i="53" s="1"/>
  <c r="I11" i="53" s="1"/>
  <c r="I12" i="53" s="1"/>
  <c r="I13" i="53" s="1"/>
  <c r="I14" i="53" s="1"/>
  <c r="I15" i="53" s="1"/>
  <c r="G4" i="53"/>
  <c r="H4" i="53" s="1"/>
  <c r="H5" i="53" s="1"/>
  <c r="D18" i="53"/>
  <c r="D19" i="53" s="1"/>
  <c r="K10" i="53" l="1"/>
  <c r="K11" i="53" s="1"/>
  <c r="K12" i="53" s="1"/>
  <c r="K13" i="53" s="1"/>
  <c r="K14" i="53" s="1"/>
  <c r="K15" i="53" s="1"/>
  <c r="W143" i="48"/>
  <c r="W145" i="48" s="1"/>
  <c r="H6" i="53"/>
  <c r="H7" i="53" s="1"/>
  <c r="H8" i="53" s="1"/>
  <c r="G16" i="53"/>
  <c r="F17" i="53"/>
  <c r="C18" i="53"/>
  <c r="C19" i="53" s="1"/>
  <c r="E18" i="53"/>
  <c r="E19" i="53" s="1"/>
  <c r="G3" i="53"/>
  <c r="J4" i="53"/>
  <c r="J5" i="53" s="1"/>
  <c r="J6" i="53" s="1"/>
  <c r="J7" i="53" s="1"/>
  <c r="J8" i="53" s="1"/>
  <c r="J9" i="53" s="1"/>
  <c r="J10" i="53" s="1"/>
  <c r="J11" i="53" s="1"/>
  <c r="J12" i="53" s="1"/>
  <c r="J13" i="53" s="1"/>
  <c r="J14" i="53" s="1"/>
  <c r="J15" i="53" s="1"/>
  <c r="H9" i="53" l="1"/>
  <c r="H10" i="53" s="1"/>
  <c r="H11" i="53" s="1"/>
  <c r="H12" i="53" s="1"/>
  <c r="H13" i="53" s="1"/>
  <c r="H14" i="53" s="1"/>
  <c r="H15" i="53" s="1"/>
  <c r="G18" i="53"/>
  <c r="G19" i="53" s="1"/>
  <c r="M4" i="53"/>
  <c r="M5" i="53" s="1"/>
  <c r="M6" i="53" s="1"/>
  <c r="M7" i="53" s="1"/>
  <c r="M8" i="53" s="1"/>
  <c r="M9" i="53" s="1"/>
  <c r="M10" i="53" s="1"/>
  <c r="M11" i="53" s="1"/>
  <c r="M12" i="53" s="1"/>
  <c r="M13" i="53" s="1"/>
  <c r="M14" i="53" s="1"/>
  <c r="M15" i="53" s="1"/>
  <c r="G17" i="53"/>
  <c r="U135" i="48" l="1"/>
  <c r="Q80" i="48" l="1"/>
  <c r="S80" i="48"/>
  <c r="U80" i="48"/>
  <c r="O80" i="48" l="1"/>
  <c r="U75" i="48" l="1"/>
  <c r="S75" i="48"/>
  <c r="Q75" i="48"/>
  <c r="O75" i="48"/>
  <c r="O102" i="48"/>
  <c r="Q102" i="48"/>
  <c r="S102" i="48"/>
  <c r="U102" i="48"/>
  <c r="O86" i="48" l="1"/>
  <c r="Q34" i="48" l="1"/>
  <c r="S11" i="48" l="1"/>
  <c r="B7" i="48" l="1"/>
  <c r="B8" i="48" s="1"/>
  <c r="B9" i="48" s="1"/>
  <c r="B10" i="48" s="1"/>
  <c r="B11" i="48" s="1"/>
  <c r="B12" i="48" s="1"/>
  <c r="B13" i="48" s="1"/>
  <c r="B14" i="48" s="1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B25" i="48" s="1"/>
  <c r="B26" i="48" s="1"/>
  <c r="B27" i="48" s="1"/>
  <c r="B28" i="48" s="1"/>
  <c r="B29" i="48" s="1"/>
  <c r="B30" i="48" s="1"/>
  <c r="B31" i="48" s="1"/>
  <c r="B32" i="48" s="1"/>
  <c r="B33" i="48" s="1"/>
  <c r="B34" i="48" s="1"/>
  <c r="B35" i="48" s="1"/>
  <c r="B36" i="48" s="1"/>
  <c r="B37" i="48" s="1"/>
  <c r="B38" i="48" s="1"/>
  <c r="B39" i="48" s="1"/>
  <c r="B40" i="48" s="1"/>
  <c r="B41" i="48" s="1"/>
  <c r="B42" i="48" s="1"/>
  <c r="B43" i="48" s="1"/>
  <c r="B44" i="48" s="1"/>
  <c r="B45" i="48" s="1"/>
  <c r="B46" i="48" s="1"/>
  <c r="B47" i="48" s="1"/>
  <c r="B48" i="48" s="1"/>
  <c r="B49" i="48" s="1"/>
  <c r="B51" i="48" s="1"/>
  <c r="B52" i="48" s="1"/>
  <c r="B53" i="48" s="1"/>
  <c r="B54" i="48" s="1"/>
  <c r="B55" i="48" s="1"/>
  <c r="B56" i="48" s="1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B67" i="48" s="1"/>
  <c r="B68" i="48" s="1"/>
  <c r="B69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2" i="48" s="1"/>
  <c r="B83" i="48" s="1"/>
  <c r="B84" i="48" s="1"/>
  <c r="B85" i="48" s="1"/>
  <c r="B86" i="48" s="1"/>
  <c r="B87" i="48" s="1"/>
  <c r="B88" i="48" s="1"/>
  <c r="B89" i="48" s="1"/>
  <c r="B90" i="48" s="1"/>
  <c r="B92" i="48" s="1"/>
  <c r="B93" i="48" s="1"/>
  <c r="B94" i="48" s="1"/>
  <c r="B95" i="48" s="1"/>
  <c r="B96" i="48" s="1"/>
  <c r="B97" i="48" s="1"/>
  <c r="B98" i="48" s="1"/>
  <c r="B99" i="48" s="1"/>
  <c r="B100" i="48" s="1"/>
  <c r="B101" i="48" s="1"/>
  <c r="B102" i="48" s="1"/>
  <c r="B103" i="48" s="1"/>
  <c r="B104" i="48" s="1"/>
  <c r="B105" i="48" s="1"/>
  <c r="B106" i="48" s="1"/>
  <c r="B107" i="48" s="1"/>
  <c r="B108" i="48" s="1"/>
  <c r="B109" i="48" s="1"/>
  <c r="B110" i="48" s="1"/>
  <c r="B111" i="48" s="1"/>
  <c r="B113" i="48" s="1"/>
  <c r="B114" i="48" s="1"/>
  <c r="B115" i="48" s="1"/>
  <c r="B116" i="48" s="1"/>
  <c r="B117" i="48" s="1"/>
  <c r="B118" i="48" s="1"/>
  <c r="B119" i="48" s="1"/>
  <c r="B120" i="48" s="1"/>
  <c r="B121" i="48" s="1"/>
  <c r="B122" i="48" s="1"/>
  <c r="B123" i="48" s="1"/>
  <c r="B124" i="48" s="1"/>
  <c r="B125" i="48" s="1"/>
  <c r="B126" i="48" s="1"/>
  <c r="B127" i="48" s="1"/>
  <c r="B128" i="48" s="1"/>
  <c r="B129" i="48" s="1"/>
  <c r="B130" i="48" s="1"/>
  <c r="B131" i="48" s="1"/>
  <c r="B132" i="48" s="1"/>
  <c r="B133" i="48" s="1"/>
  <c r="B134" i="48" s="1"/>
  <c r="B135" i="48" s="1"/>
  <c r="B136" i="48" s="1"/>
  <c r="B137" i="48" s="1"/>
  <c r="B138" i="48" s="1"/>
  <c r="B139" i="48" s="1"/>
  <c r="B140" i="48" s="1"/>
  <c r="B142" i="48" s="1"/>
  <c r="U139" i="48" l="1"/>
  <c r="S139" i="48"/>
  <c r="Q139" i="48"/>
  <c r="U138" i="48"/>
  <c r="S138" i="48"/>
  <c r="Q138" i="48"/>
  <c r="U137" i="48"/>
  <c r="S137" i="48"/>
  <c r="Q137" i="48"/>
  <c r="U89" i="48"/>
  <c r="S89" i="48"/>
  <c r="Q89" i="48"/>
  <c r="U88" i="48"/>
  <c r="S88" i="48"/>
  <c r="Q88" i="48"/>
  <c r="U87" i="48"/>
  <c r="S87" i="48"/>
  <c r="Q87" i="48"/>
  <c r="O87" i="48"/>
  <c r="U86" i="48"/>
  <c r="S86" i="48"/>
  <c r="Q86" i="48"/>
  <c r="U85" i="48"/>
  <c r="S85" i="48"/>
  <c r="Q85" i="48"/>
  <c r="U84" i="48"/>
  <c r="S84" i="48"/>
  <c r="Q84" i="48"/>
  <c r="U83" i="48"/>
  <c r="S83" i="48"/>
  <c r="Q83" i="48"/>
  <c r="O83" i="48"/>
  <c r="U82" i="48"/>
  <c r="S82" i="48"/>
  <c r="Q82" i="48"/>
  <c r="O82" i="48"/>
  <c r="U79" i="48"/>
  <c r="S79" i="48"/>
  <c r="Q79" i="48"/>
  <c r="O79" i="48"/>
  <c r="U78" i="48"/>
  <c r="S78" i="48"/>
  <c r="Q78" i="48"/>
  <c r="U77" i="48"/>
  <c r="S77" i="48"/>
  <c r="Q77" i="48"/>
  <c r="O77" i="48"/>
  <c r="U76" i="48"/>
  <c r="S76" i="48"/>
  <c r="Q76" i="48"/>
  <c r="O76" i="48"/>
  <c r="U74" i="48"/>
  <c r="S74" i="48"/>
  <c r="Q74" i="48"/>
  <c r="U73" i="48"/>
  <c r="S73" i="48"/>
  <c r="Q73" i="48"/>
  <c r="U72" i="48"/>
  <c r="S72" i="48"/>
  <c r="Q72" i="48"/>
  <c r="U71" i="48"/>
  <c r="S71" i="48"/>
  <c r="Q71" i="48"/>
  <c r="U69" i="48"/>
  <c r="S69" i="48"/>
  <c r="Q69" i="48"/>
  <c r="U68" i="48"/>
  <c r="S68" i="48"/>
  <c r="Q68" i="48"/>
  <c r="U67" i="48"/>
  <c r="S67" i="48"/>
  <c r="Q67" i="48"/>
  <c r="O67" i="48"/>
  <c r="U66" i="48"/>
  <c r="S66" i="48"/>
  <c r="Q66" i="48"/>
  <c r="U65" i="48"/>
  <c r="S65" i="48"/>
  <c r="Q65" i="48"/>
  <c r="O65" i="48"/>
  <c r="U64" i="48"/>
  <c r="S64" i="48"/>
  <c r="Q64" i="48"/>
  <c r="U63" i="48"/>
  <c r="S63" i="48"/>
  <c r="Q63" i="48"/>
  <c r="O63" i="48"/>
  <c r="U62" i="48"/>
  <c r="S62" i="48"/>
  <c r="Q62" i="48"/>
  <c r="U60" i="48"/>
  <c r="S60" i="48"/>
  <c r="Q60" i="48"/>
  <c r="O60" i="48"/>
  <c r="U59" i="48"/>
  <c r="S59" i="48"/>
  <c r="Q59" i="48"/>
  <c r="U58" i="48"/>
  <c r="S58" i="48"/>
  <c r="Q58" i="48"/>
  <c r="U57" i="48"/>
  <c r="S57" i="48"/>
  <c r="Q57" i="48"/>
  <c r="O57" i="48"/>
  <c r="U56" i="48"/>
  <c r="S56" i="48"/>
  <c r="Q56" i="48"/>
  <c r="U55" i="48"/>
  <c r="S55" i="48"/>
  <c r="Q55" i="48"/>
  <c r="U54" i="48"/>
  <c r="S54" i="48"/>
  <c r="Q54" i="48"/>
  <c r="O54" i="48"/>
  <c r="U53" i="48"/>
  <c r="S53" i="48"/>
  <c r="Q53" i="48"/>
  <c r="U52" i="48"/>
  <c r="S52" i="48"/>
  <c r="Q52" i="48"/>
  <c r="U51" i="48"/>
  <c r="S51" i="48"/>
  <c r="Q51" i="48"/>
  <c r="O72" i="48" l="1"/>
  <c r="O51" i="48"/>
  <c r="O53" i="48"/>
  <c r="O55" i="48"/>
  <c r="O58" i="48"/>
  <c r="O73" i="48"/>
  <c r="O89" i="48"/>
  <c r="O137" i="48"/>
  <c r="O139" i="48"/>
  <c r="O78" i="48"/>
  <c r="O85" i="48"/>
  <c r="O138" i="48"/>
  <c r="O74" i="48"/>
  <c r="O84" i="48"/>
  <c r="O88" i="48"/>
  <c r="O71" i="48"/>
  <c r="O66" i="48"/>
  <c r="O68" i="48"/>
  <c r="O69" i="48"/>
  <c r="O64" i="48"/>
  <c r="O52" i="48"/>
  <c r="O56" i="48"/>
  <c r="O59" i="48"/>
  <c r="O62" i="48"/>
  <c r="N33" i="51"/>
  <c r="N32" i="51"/>
  <c r="N31" i="51"/>
  <c r="L33" i="51"/>
  <c r="L32" i="51"/>
  <c r="L31" i="51"/>
  <c r="J33" i="51"/>
  <c r="J32" i="51"/>
  <c r="J31" i="51"/>
  <c r="N30" i="51"/>
  <c r="L30" i="51"/>
  <c r="J30" i="51"/>
  <c r="N29" i="51"/>
  <c r="L29" i="51"/>
  <c r="J29" i="51"/>
  <c r="U136" i="48" l="1"/>
  <c r="S136" i="48"/>
  <c r="Q136" i="48"/>
  <c r="O136" i="48"/>
  <c r="S135" i="48"/>
  <c r="Q135" i="48"/>
  <c r="U134" i="48"/>
  <c r="S134" i="48"/>
  <c r="Q134" i="48"/>
  <c r="U133" i="48"/>
  <c r="S133" i="48"/>
  <c r="Q133" i="48"/>
  <c r="U132" i="48"/>
  <c r="S132" i="48"/>
  <c r="Q132" i="48"/>
  <c r="U131" i="48"/>
  <c r="S131" i="48"/>
  <c r="Q131" i="48"/>
  <c r="U130" i="48"/>
  <c r="S130" i="48"/>
  <c r="Q130" i="48"/>
  <c r="U128" i="48"/>
  <c r="S128" i="48"/>
  <c r="Q128" i="48"/>
  <c r="U127" i="48"/>
  <c r="S127" i="48"/>
  <c r="Q127" i="48"/>
  <c r="U126" i="48"/>
  <c r="S126" i="48"/>
  <c r="Q126" i="48"/>
  <c r="U125" i="48"/>
  <c r="S125" i="48"/>
  <c r="Q125" i="48"/>
  <c r="U124" i="48"/>
  <c r="S124" i="48"/>
  <c r="Q124" i="48"/>
  <c r="U123" i="48"/>
  <c r="S123" i="48"/>
  <c r="Q123" i="48"/>
  <c r="U122" i="48"/>
  <c r="S122" i="48"/>
  <c r="Q122" i="48"/>
  <c r="U121" i="48"/>
  <c r="S121" i="48"/>
  <c r="Q121" i="48"/>
  <c r="U120" i="48"/>
  <c r="S120" i="48"/>
  <c r="Q120" i="48"/>
  <c r="U119" i="48"/>
  <c r="S119" i="48"/>
  <c r="Q119" i="48"/>
  <c r="U118" i="48"/>
  <c r="S118" i="48"/>
  <c r="Q118" i="48"/>
  <c r="U117" i="48"/>
  <c r="S117" i="48"/>
  <c r="Q117" i="48"/>
  <c r="O117" i="48"/>
  <c r="U116" i="48"/>
  <c r="S116" i="48"/>
  <c r="Q116" i="48"/>
  <c r="U115" i="48"/>
  <c r="S115" i="48"/>
  <c r="Q115" i="48"/>
  <c r="O115" i="48"/>
  <c r="U114" i="48"/>
  <c r="S114" i="48"/>
  <c r="Q114" i="48"/>
  <c r="U113" i="48"/>
  <c r="S113" i="48"/>
  <c r="Q113" i="48"/>
  <c r="O113" i="48"/>
  <c r="U111" i="48"/>
  <c r="S111" i="48"/>
  <c r="Q111" i="48"/>
  <c r="U110" i="48"/>
  <c r="S110" i="48"/>
  <c r="Q110" i="48"/>
  <c r="U109" i="48"/>
  <c r="S109" i="48"/>
  <c r="Q109" i="48"/>
  <c r="U108" i="48"/>
  <c r="S108" i="48"/>
  <c r="Q108" i="48"/>
  <c r="U107" i="48"/>
  <c r="S107" i="48"/>
  <c r="Q107" i="48"/>
  <c r="O107" i="48"/>
  <c r="U106" i="48"/>
  <c r="S106" i="48"/>
  <c r="Q106" i="48"/>
  <c r="O106" i="48"/>
  <c r="U105" i="48"/>
  <c r="S105" i="48"/>
  <c r="Q105" i="48"/>
  <c r="U104" i="48"/>
  <c r="S104" i="48"/>
  <c r="Q104" i="48"/>
  <c r="U103" i="48"/>
  <c r="S103" i="48"/>
  <c r="Q103" i="48"/>
  <c r="O103" i="48"/>
  <c r="U101" i="48"/>
  <c r="S101" i="48"/>
  <c r="Q101" i="48"/>
  <c r="U100" i="48"/>
  <c r="S100" i="48"/>
  <c r="Q100" i="48"/>
  <c r="O100" i="48"/>
  <c r="U99" i="48"/>
  <c r="S99" i="48"/>
  <c r="Q99" i="48"/>
  <c r="O99" i="48"/>
  <c r="U98" i="48"/>
  <c r="S98" i="48"/>
  <c r="Q98" i="48"/>
  <c r="U97" i="48"/>
  <c r="S97" i="48"/>
  <c r="Q97" i="48"/>
  <c r="O97" i="48"/>
  <c r="U96" i="48"/>
  <c r="S96" i="48"/>
  <c r="Q96" i="48"/>
  <c r="U95" i="48"/>
  <c r="S95" i="48"/>
  <c r="Q95" i="48"/>
  <c r="U94" i="48"/>
  <c r="S94" i="48"/>
  <c r="Q94" i="48"/>
  <c r="U93" i="48"/>
  <c r="S93" i="48"/>
  <c r="Q93" i="48"/>
  <c r="O93" i="48"/>
  <c r="U92" i="48"/>
  <c r="S92" i="48"/>
  <c r="Q92" i="48"/>
  <c r="O92" i="48"/>
  <c r="U49" i="48"/>
  <c r="S49" i="48"/>
  <c r="Q49" i="48"/>
  <c r="O49" i="48"/>
  <c r="U48" i="48"/>
  <c r="S48" i="48"/>
  <c r="Q48" i="48"/>
  <c r="O48" i="48"/>
  <c r="U47" i="48"/>
  <c r="S47" i="48"/>
  <c r="Q47" i="48"/>
  <c r="O47" i="48"/>
  <c r="U46" i="48"/>
  <c r="S46" i="48"/>
  <c r="Q46" i="48"/>
  <c r="O46" i="48"/>
  <c r="U45" i="48"/>
  <c r="S45" i="48"/>
  <c r="Q45" i="48"/>
  <c r="O45" i="48"/>
  <c r="U44" i="48"/>
  <c r="S44" i="48"/>
  <c r="Q44" i="48"/>
  <c r="O44" i="48"/>
  <c r="U43" i="48"/>
  <c r="S43" i="48"/>
  <c r="Q43" i="48"/>
  <c r="O43" i="48"/>
  <c r="U42" i="48"/>
  <c r="S42" i="48"/>
  <c r="Q42" i="48"/>
  <c r="O42" i="48"/>
  <c r="U41" i="48"/>
  <c r="S41" i="48"/>
  <c r="Q41" i="48"/>
  <c r="O41" i="48"/>
  <c r="U40" i="48"/>
  <c r="S40" i="48"/>
  <c r="Q40" i="48"/>
  <c r="O40" i="48"/>
  <c r="U39" i="48"/>
  <c r="S39" i="48"/>
  <c r="Q39" i="48"/>
  <c r="O39" i="48"/>
  <c r="U38" i="48"/>
  <c r="S38" i="48"/>
  <c r="Q38" i="48"/>
  <c r="O38" i="48"/>
  <c r="U37" i="48"/>
  <c r="S37" i="48"/>
  <c r="Q37" i="48"/>
  <c r="O37" i="48"/>
  <c r="U36" i="48"/>
  <c r="S36" i="48"/>
  <c r="Q36" i="48"/>
  <c r="O36" i="48"/>
  <c r="U35" i="48"/>
  <c r="S35" i="48"/>
  <c r="Q35" i="48"/>
  <c r="O35" i="48"/>
  <c r="U34" i="48"/>
  <c r="S34" i="48"/>
  <c r="O34" i="48"/>
  <c r="U33" i="48"/>
  <c r="S33" i="48"/>
  <c r="Q33" i="48"/>
  <c r="O33" i="48"/>
  <c r="U32" i="48"/>
  <c r="S32" i="48"/>
  <c r="Q32" i="48"/>
  <c r="O32" i="48"/>
  <c r="U31" i="48"/>
  <c r="S31" i="48"/>
  <c r="Q31" i="48"/>
  <c r="O31" i="48"/>
  <c r="U30" i="48"/>
  <c r="S30" i="48"/>
  <c r="Q30" i="48"/>
  <c r="O30" i="48"/>
  <c r="U29" i="48"/>
  <c r="S29" i="48"/>
  <c r="Q29" i="48"/>
  <c r="O29" i="48"/>
  <c r="U28" i="48"/>
  <c r="S28" i="48"/>
  <c r="Q28" i="48"/>
  <c r="O28" i="48"/>
  <c r="U27" i="48"/>
  <c r="S27" i="48"/>
  <c r="Q27" i="48"/>
  <c r="O27" i="48"/>
  <c r="U26" i="48"/>
  <c r="S26" i="48"/>
  <c r="Q26" i="48"/>
  <c r="O26" i="48"/>
  <c r="U25" i="48"/>
  <c r="S25" i="48"/>
  <c r="Q25" i="48"/>
  <c r="O25" i="48"/>
  <c r="U24" i="48"/>
  <c r="S24" i="48"/>
  <c r="Q24" i="48"/>
  <c r="O24" i="48"/>
  <c r="U23" i="48"/>
  <c r="S23" i="48"/>
  <c r="Q23" i="48"/>
  <c r="O23" i="48"/>
  <c r="U22" i="48"/>
  <c r="S22" i="48"/>
  <c r="Q22" i="48"/>
  <c r="O22" i="48"/>
  <c r="U21" i="48"/>
  <c r="S21" i="48"/>
  <c r="Q21" i="48"/>
  <c r="O21" i="48"/>
  <c r="U20" i="48"/>
  <c r="S20" i="48"/>
  <c r="Q20" i="48"/>
  <c r="U19" i="48"/>
  <c r="S19" i="48"/>
  <c r="Q19" i="48"/>
  <c r="O19" i="48"/>
  <c r="U18" i="48"/>
  <c r="S18" i="48"/>
  <c r="Q18" i="48"/>
  <c r="O18" i="48"/>
  <c r="U17" i="48"/>
  <c r="S17" i="48"/>
  <c r="Q17" i="48"/>
  <c r="O17" i="48"/>
  <c r="U16" i="48"/>
  <c r="S16" i="48"/>
  <c r="Q16" i="48"/>
  <c r="O16" i="48"/>
  <c r="U15" i="48"/>
  <c r="S15" i="48"/>
  <c r="Q15" i="48"/>
  <c r="O15" i="48"/>
  <c r="U14" i="48"/>
  <c r="S14" i="48"/>
  <c r="Q14" i="48"/>
  <c r="O14" i="48"/>
  <c r="U13" i="48"/>
  <c r="S13" i="48"/>
  <c r="Q13" i="48"/>
  <c r="O13" i="48"/>
  <c r="U12" i="48"/>
  <c r="S12" i="48"/>
  <c r="Q12" i="48"/>
  <c r="O12" i="48"/>
  <c r="U11" i="48"/>
  <c r="Q11" i="48"/>
  <c r="O11" i="48"/>
  <c r="U9" i="48"/>
  <c r="S9" i="48"/>
  <c r="O9" i="48"/>
  <c r="U8" i="48"/>
  <c r="S8" i="48"/>
  <c r="Q8" i="48"/>
  <c r="O8" i="48"/>
  <c r="K5" i="48"/>
  <c r="M5" i="48"/>
  <c r="O7" i="48"/>
  <c r="Q7" i="48"/>
  <c r="S7" i="48"/>
  <c r="U7" i="48"/>
  <c r="Q129" i="48"/>
  <c r="S129" i="48"/>
  <c r="U129" i="48"/>
  <c r="U143" i="48" l="1"/>
  <c r="U145" i="48" s="1"/>
  <c r="Q143" i="48"/>
  <c r="S143" i="48"/>
  <c r="S145" i="48" s="1"/>
  <c r="O95" i="48"/>
  <c r="O96" i="48"/>
  <c r="O105" i="48"/>
  <c r="O101" i="48"/>
  <c r="O109" i="48"/>
  <c r="O114" i="48"/>
  <c r="O110" i="48"/>
  <c r="O111" i="48"/>
  <c r="O116" i="48"/>
  <c r="O94" i="48"/>
  <c r="O98" i="48"/>
  <c r="O104" i="48"/>
  <c r="O108" i="48"/>
  <c r="Q145" i="48" l="1"/>
  <c r="X149" i="48"/>
  <c r="O145" i="48" l="1"/>
  <c r="M146" i="48" s="1"/>
  <c r="X151" i="48"/>
</calcChain>
</file>

<file path=xl/comments1.xml><?xml version="1.0" encoding="utf-8"?>
<comments xmlns="http://schemas.openxmlformats.org/spreadsheetml/2006/main">
  <authors>
    <author>Windows User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รวมยา สปสช. 1,401,919.31 บาท</t>
        </r>
      </text>
    </comment>
    <comment ref="B5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1/11/2561</t>
        </r>
      </text>
    </comment>
  </commentList>
</comments>
</file>

<file path=xl/sharedStrings.xml><?xml version="1.0" encoding="utf-8"?>
<sst xmlns="http://schemas.openxmlformats.org/spreadsheetml/2006/main" count="1488" uniqueCount="388">
  <si>
    <t>Direct bilirubin</t>
  </si>
  <si>
    <t>Total bilirubin</t>
  </si>
  <si>
    <t>BUN</t>
  </si>
  <si>
    <t>Uric acid</t>
  </si>
  <si>
    <t>Cholesterol</t>
  </si>
  <si>
    <t>Triglycerides</t>
  </si>
  <si>
    <t>Total protein</t>
  </si>
  <si>
    <t>Albumin</t>
  </si>
  <si>
    <t>Gram stain set</t>
  </si>
  <si>
    <t>AFB stain set</t>
  </si>
  <si>
    <t>Parafilm</t>
  </si>
  <si>
    <t>Urine centrifuge tube</t>
  </si>
  <si>
    <t>จำนวน</t>
  </si>
  <si>
    <t>ม้วน</t>
  </si>
  <si>
    <t>Box</t>
  </si>
  <si>
    <t>ลำ</t>
  </si>
  <si>
    <t>ขนาด</t>
  </si>
  <si>
    <t>ราคา</t>
  </si>
  <si>
    <t>อัตราการใช้ย้อน</t>
  </si>
  <si>
    <t>ประมาณ</t>
  </si>
  <si>
    <t>ยอด</t>
  </si>
  <si>
    <t>ประมาณการ</t>
  </si>
  <si>
    <t>งวดที่ 1</t>
  </si>
  <si>
    <t>งวดที่ 2</t>
  </si>
  <si>
    <t>งวดที่ 3</t>
  </si>
  <si>
    <t>งวดที่ 4</t>
  </si>
  <si>
    <t>ดับ</t>
  </si>
  <si>
    <t>บรรจุ</t>
  </si>
  <si>
    <t>ต่อ</t>
  </si>
  <si>
    <t>หลัง 3 ปี</t>
  </si>
  <si>
    <t>ยก</t>
  </si>
  <si>
    <t>หน่วย</t>
  </si>
  <si>
    <t>มา</t>
  </si>
  <si>
    <t>มูลค่ารวม</t>
  </si>
  <si>
    <t>UV Lamp</t>
  </si>
  <si>
    <t>pack</t>
  </si>
  <si>
    <t>Calcium</t>
  </si>
  <si>
    <t>Magnesium</t>
  </si>
  <si>
    <t>กระดาษเช็ดเลนส์</t>
  </si>
  <si>
    <t>Creatinine</t>
  </si>
  <si>
    <t>LDL-cholesterol</t>
  </si>
  <si>
    <t>HDL-cholesterol</t>
  </si>
  <si>
    <t>Test</t>
  </si>
  <si>
    <t xml:space="preserve">Glucose </t>
  </si>
  <si>
    <t>บาท</t>
  </si>
  <si>
    <t>จัดซื้อจริง</t>
  </si>
  <si>
    <t>ชิ้น</t>
  </si>
  <si>
    <t>Slide ฝ้า</t>
  </si>
  <si>
    <t>หลอด</t>
  </si>
  <si>
    <t>กล่อง</t>
  </si>
  <si>
    <t>ขวด</t>
  </si>
  <si>
    <t>Phosphorus</t>
  </si>
  <si>
    <t>สรุปแผนการจัดซื้อเวชภัณฑ์ที่มิใช่ยา ประเภทวัสดุวิทยาศาสตร์การแพทย์</t>
  </si>
  <si>
    <t>งวดการจัดซื้อ</t>
  </si>
  <si>
    <t>วัสดุวิทยาศาสตร์การแพทย์</t>
  </si>
  <si>
    <t>จำนวนรายการ</t>
  </si>
  <si>
    <t>งวดที่ 1 (ต.ค.-ธ.ค.)</t>
  </si>
  <si>
    <t>แผน</t>
  </si>
  <si>
    <t>งวดที่ 2 (ม.ค.-มี.ค.)</t>
  </si>
  <si>
    <t>งวดที่ 3 (เม.ย.-มิ.ย.)</t>
  </si>
  <si>
    <t>งวดที่ 4 (ก.ค.-ก.ย.)</t>
  </si>
  <si>
    <t>รวมทั้งสิ้น</t>
  </si>
  <si>
    <t xml:space="preserve">Tube EDTA 0.5 ml  </t>
  </si>
  <si>
    <t xml:space="preserve">k2 or K3 EDTA blood 3 ml (Vacuum) </t>
  </si>
  <si>
    <t xml:space="preserve">k2 or K3 EDTA blood 6 ml (Vacuum) </t>
  </si>
  <si>
    <t xml:space="preserve">Tube Lithium heparin 4 ml (Vacuum) </t>
  </si>
  <si>
    <t xml:space="preserve">Tube 3.2% Sodium citrate  (Vacuum) </t>
  </si>
  <si>
    <t>Test tube 13x75 mm Plastic</t>
  </si>
  <si>
    <t>Tube  13x100 mm Glass</t>
  </si>
  <si>
    <t>Test tube 10 X 75 mm Glass</t>
  </si>
  <si>
    <t>Hematocrit tube - Red</t>
  </si>
  <si>
    <t>Cover glass 22 X 22 mm</t>
  </si>
  <si>
    <t>Immersion oil</t>
  </si>
  <si>
    <t>กระป๋องทิ้งเข็ม (Safety Box)</t>
  </si>
  <si>
    <t>Slide ใส</t>
  </si>
  <si>
    <t>กระป๋องเก็บปัสสาวะ 60 ml</t>
  </si>
  <si>
    <t>จุกปิด tube</t>
  </si>
  <si>
    <t>ตลับอุจจาระพร้อมช้อน</t>
  </si>
  <si>
    <t>ตลับเสมหะ</t>
  </si>
  <si>
    <t>กล่อง Slide 100 แผ่น</t>
  </si>
  <si>
    <t>สติ๊กเกอร์ติดภาชนะ (เครื่อง Printer)</t>
  </si>
  <si>
    <t>แปรงล้าง Tube 10x75 mm</t>
  </si>
  <si>
    <t>แปรงล้าง Tube 12x75 mm</t>
  </si>
  <si>
    <t>Umonium instruments</t>
  </si>
  <si>
    <t>Spray ปรับอากาศ(microjet)</t>
  </si>
  <si>
    <t>Umonium Sterilely</t>
  </si>
  <si>
    <t>สายยางรัดแขน</t>
  </si>
  <si>
    <t>สายยางรัดแขน แบบล็อคได้</t>
  </si>
  <si>
    <t>งานภูมิคุ้มกัน</t>
  </si>
  <si>
    <t>ชุดตรวจ  Anti - HIV  (GPA)</t>
  </si>
  <si>
    <t xml:space="preserve">ชุดตรวจ  Anti - HIV (Rapid ) </t>
  </si>
  <si>
    <t xml:space="preserve">ชุดตรวจ  Anti - HIV  (Machine Base ) </t>
  </si>
  <si>
    <t>ชุดตรวจ  HIV Ag/Ab combo</t>
  </si>
  <si>
    <t>ชุดตรวจ  HBs Ag (Rapid )</t>
  </si>
  <si>
    <t>ชุดตรวจ  Rheumatoid factor</t>
  </si>
  <si>
    <t>PSA reagent</t>
  </si>
  <si>
    <t>Urine Strip  2  แถบ</t>
  </si>
  <si>
    <t>Urine strip 11  แถบ</t>
  </si>
  <si>
    <t>Urine cell slide</t>
  </si>
  <si>
    <t>Urine Dropper (Tribulb)</t>
  </si>
  <si>
    <t>Gram Iodine</t>
  </si>
  <si>
    <t>Wright stain Set</t>
  </si>
  <si>
    <t>DCIP</t>
  </si>
  <si>
    <t>น้ำยา G6PD</t>
  </si>
  <si>
    <t>Actin FS</t>
  </si>
  <si>
    <t>Thromborel S</t>
  </si>
  <si>
    <t>CA Clean</t>
  </si>
  <si>
    <t>CaCl2</t>
  </si>
  <si>
    <t>CI Trol 2 E 10x1 ml</t>
  </si>
  <si>
    <t>Control Plasma  for PT,PTT,TT</t>
  </si>
  <si>
    <t>aPTT</t>
  </si>
  <si>
    <t>ESR Control (4x9 ml)</t>
  </si>
  <si>
    <t xml:space="preserve">Electrolyte Control </t>
  </si>
  <si>
    <t>ALP</t>
  </si>
  <si>
    <t>Troponin T</t>
  </si>
  <si>
    <t xml:space="preserve">HbA1C Control </t>
  </si>
  <si>
    <t>อัน</t>
  </si>
  <si>
    <t>ถุง</t>
  </si>
  <si>
    <t>ชุด</t>
  </si>
  <si>
    <t>แกลลอน</t>
  </si>
  <si>
    <t>รหัส</t>
  </si>
  <si>
    <t>วัสดุ</t>
  </si>
  <si>
    <t>HCODE</t>
  </si>
  <si>
    <t>ชื่อวัสดุวิทยาศาสตร์การแพทย์</t>
  </si>
  <si>
    <t>รูป</t>
  </si>
  <si>
    <t>แบบ</t>
  </si>
  <si>
    <t>จัดซื้อปี</t>
  </si>
  <si>
    <t>(บาท)</t>
  </si>
  <si>
    <t>มูลค่า(บาท)</t>
  </si>
  <si>
    <t>I001</t>
  </si>
  <si>
    <t>I002</t>
  </si>
  <si>
    <t>I003</t>
  </si>
  <si>
    <t>I004</t>
  </si>
  <si>
    <t>I005</t>
  </si>
  <si>
    <t>MB001</t>
  </si>
  <si>
    <t>MB002</t>
  </si>
  <si>
    <t>MB003</t>
  </si>
  <si>
    <t>MB004</t>
  </si>
  <si>
    <t>MB005</t>
  </si>
  <si>
    <t>MB006</t>
  </si>
  <si>
    <t>MB007</t>
  </si>
  <si>
    <t>MB008</t>
  </si>
  <si>
    <t>รวมแป็นเงิน</t>
  </si>
  <si>
    <t>การใช้ปี</t>
  </si>
  <si>
    <t>ตุลาคม - ธันวาคม 2559</t>
  </si>
  <si>
    <t>เมษายน - มิถุนายน 2560</t>
  </si>
  <si>
    <t>มกราคม - มีนาคม 2560</t>
  </si>
  <si>
    <t>งานเทคนิคการแพทย์ โรงพยาบาล.............. จ.อุบลราชธานี</t>
  </si>
  <si>
    <t>คำอธิบาย การใช้งาน</t>
  </si>
  <si>
    <t>รหัส โรงพยาบาล ถามได้ที่งานเวชสถิติ หรืองานยุทธศาสตร์ จะเป็นเลข 5 หลัก เช่น 10953 (รพ.ม่วงสามสิบ)</t>
  </si>
  <si>
    <t>คอลัมน์ที่ใส่สูตรไว้ เพื่ออำนวยความสะดวกในการกรอกข้อมูลไม่ให้ผิดพลาด  ไม่ควรลบ ถ้าลบต้องคำนวณเอง</t>
  </si>
  <si>
    <t>เริ่มต้นง่ายที่สุด คือใส่ตัวเลขวัสดุที่จะซื้อในแต่ละไตรมาส และราคา แล้วทุกอย่างจะคำนวณให้อัตโนมัติ</t>
  </si>
  <si>
    <t>ถ้ามียอดคงเหลือจากปีก่อน ก็กรอกในช่อง "ยอดยกมา" ถ้าไม่มีก็ใส่ 0</t>
  </si>
  <si>
    <t>ข้อควรระวัง</t>
  </si>
  <si>
    <t>ลบแถวได้  รายการไหนไม่ได้ซื้อ ลบได้นะครับ อย่าลืมแก้ลำดับด้านหน้าด้วยนะครับ</t>
  </si>
  <si>
    <t>ข้อมูลอีกอันที่สำคัญคือ "รูปแบบ" "ขนาดบรรจุ" และ "หน่วยบรรจุ" ต้องกรอกมาให้ด้วย</t>
  </si>
  <si>
    <t>ตัวอย่างเช่น เราซื้อน้ำยา Anti-HIV (rapid) 100 test/กล่อง  ให้กรอกดังนี้</t>
  </si>
  <si>
    <t>แก้ไขหน่วยบรรจุ ให้เป็น Test</t>
  </si>
  <si>
    <t>เติมช่องขนาดบรรจุ เป็น "100"</t>
  </si>
  <si>
    <t>ดังตัวอย่างตารางข้างล่างนี้</t>
  </si>
  <si>
    <t>AC001</t>
  </si>
  <si>
    <t>AC003</t>
  </si>
  <si>
    <t>AC005</t>
  </si>
  <si>
    <t>AC007</t>
  </si>
  <si>
    <t>AC012</t>
  </si>
  <si>
    <t>AC014</t>
  </si>
  <si>
    <t>AC019</t>
  </si>
  <si>
    <t>AC020</t>
  </si>
  <si>
    <t>AC021</t>
  </si>
  <si>
    <t>AC023</t>
  </si>
  <si>
    <t>AC024</t>
  </si>
  <si>
    <t>AC026</t>
  </si>
  <si>
    <t>AC029</t>
  </si>
  <si>
    <t>AC030</t>
  </si>
  <si>
    <t>AC031</t>
  </si>
  <si>
    <t>AC034</t>
  </si>
  <si>
    <t>AC035</t>
  </si>
  <si>
    <t>AC038</t>
  </si>
  <si>
    <t>AC039</t>
  </si>
  <si>
    <t>AC045</t>
  </si>
  <si>
    <t>AC046</t>
  </si>
  <si>
    <t>AC050</t>
  </si>
  <si>
    <t>AC059</t>
  </si>
  <si>
    <t>AC061</t>
  </si>
  <si>
    <t>AC063</t>
  </si>
  <si>
    <t>AC067</t>
  </si>
  <si>
    <t>Lamp สำหรับกล้องจุลทรรศน์</t>
  </si>
  <si>
    <t>AC071</t>
  </si>
  <si>
    <t>AC078</t>
  </si>
  <si>
    <t>AC080</t>
  </si>
  <si>
    <t>Autopipette fixed vol.ขนาด 1000 ul</t>
  </si>
  <si>
    <t>AC101</t>
  </si>
  <si>
    <t>AC105</t>
  </si>
  <si>
    <t>AC106</t>
  </si>
  <si>
    <t>AC121</t>
  </si>
  <si>
    <t>AC126</t>
  </si>
  <si>
    <t>AC127</t>
  </si>
  <si>
    <t>AC128</t>
  </si>
  <si>
    <t>AC129</t>
  </si>
  <si>
    <t>AC130</t>
  </si>
  <si>
    <t>เส้น</t>
  </si>
  <si>
    <t>AC131</t>
  </si>
  <si>
    <t>AC132</t>
  </si>
  <si>
    <t>AC135</t>
  </si>
  <si>
    <t>AC136</t>
  </si>
  <si>
    <t>งานภูมิคุ้มกัน (Immunology : IM)</t>
  </si>
  <si>
    <t>IM001</t>
  </si>
  <si>
    <t>IM002</t>
  </si>
  <si>
    <t>IM003</t>
  </si>
  <si>
    <t>IM008</t>
  </si>
  <si>
    <t>IM011</t>
  </si>
  <si>
    <t>IM014</t>
  </si>
  <si>
    <t>IM020</t>
  </si>
  <si>
    <t>IM023</t>
  </si>
  <si>
    <t>IM038</t>
  </si>
  <si>
    <t>IM040</t>
  </si>
  <si>
    <t>IM050</t>
  </si>
  <si>
    <t>IM057</t>
  </si>
  <si>
    <t>IM059</t>
  </si>
  <si>
    <t>IM062</t>
  </si>
  <si>
    <t>IM064</t>
  </si>
  <si>
    <t>IM066</t>
  </si>
  <si>
    <t>IM068</t>
  </si>
  <si>
    <t>IM076</t>
  </si>
  <si>
    <t>งานจุลทรรศนศาสตร์ (Microscopy :MC)</t>
  </si>
  <si>
    <t>MC001</t>
  </si>
  <si>
    <t>MC006</t>
  </si>
  <si>
    <t>MC008</t>
  </si>
  <si>
    <t>MC009</t>
  </si>
  <si>
    <t>MC010</t>
  </si>
  <si>
    <t>MC011</t>
  </si>
  <si>
    <t>MC012</t>
  </si>
  <si>
    <t>MC015</t>
  </si>
  <si>
    <t>MC020</t>
  </si>
  <si>
    <t>งานจุลชีววิทยา (Micorbiology : MB)</t>
  </si>
  <si>
    <t>Gram crystal violet</t>
  </si>
  <si>
    <t>Gram Safranin</t>
  </si>
  <si>
    <t>โลหิตวิทยา (Hematology : HM)</t>
  </si>
  <si>
    <t>HM001</t>
  </si>
  <si>
    <t>HM002</t>
  </si>
  <si>
    <t>HM003</t>
  </si>
  <si>
    <t>HM004</t>
  </si>
  <si>
    <t>HM008</t>
  </si>
  <si>
    <t>HM010</t>
  </si>
  <si>
    <t>HM011</t>
  </si>
  <si>
    <t>HM018</t>
  </si>
  <si>
    <t>HM022</t>
  </si>
  <si>
    <t>HM024</t>
  </si>
  <si>
    <t>HM025</t>
  </si>
  <si>
    <t>HM026</t>
  </si>
  <si>
    <t xml:space="preserve">น้ำยาตรวจนับเม็ดเลือด CBC </t>
  </si>
  <si>
    <t xml:space="preserve"> Test</t>
  </si>
  <si>
    <t>HM027</t>
  </si>
  <si>
    <t>HM028</t>
  </si>
  <si>
    <t>HM029</t>
  </si>
  <si>
    <t>HM030</t>
  </si>
  <si>
    <t>HM031</t>
  </si>
  <si>
    <t>HM032</t>
  </si>
  <si>
    <t>HM041</t>
  </si>
  <si>
    <t>งานเคมีคลินิก (Chemistry :CH)</t>
  </si>
  <si>
    <t>CH001</t>
  </si>
  <si>
    <t>CH004</t>
  </si>
  <si>
    <t>CH005</t>
  </si>
  <si>
    <t>CH007</t>
  </si>
  <si>
    <t>CH009</t>
  </si>
  <si>
    <t>CH012</t>
  </si>
  <si>
    <t>CH014</t>
  </si>
  <si>
    <t>CH016</t>
  </si>
  <si>
    <t>CH018</t>
  </si>
  <si>
    <t>CH019</t>
  </si>
  <si>
    <t>CH020</t>
  </si>
  <si>
    <t>CH021</t>
  </si>
  <si>
    <t>CH022</t>
  </si>
  <si>
    <t>CH024</t>
  </si>
  <si>
    <t>CH025</t>
  </si>
  <si>
    <t>CH027</t>
  </si>
  <si>
    <t>CH029</t>
  </si>
  <si>
    <t>CH031</t>
  </si>
  <si>
    <t>CH033</t>
  </si>
  <si>
    <t>CH035</t>
  </si>
  <si>
    <t>CH036</t>
  </si>
  <si>
    <t>CH037</t>
  </si>
  <si>
    <t>CH044</t>
  </si>
  <si>
    <t>CH047</t>
  </si>
  <si>
    <t>CH060</t>
  </si>
  <si>
    <t>CH061</t>
  </si>
  <si>
    <t>MO016</t>
  </si>
  <si>
    <t>**** แต่หากใส่เป็นจำนวนย่อยที่สุดได้จะดีมากนะครับ  ขนาดบรรจุให้เป็น 1 ให้หมด แล้วใส่จำนวนที่ไตรมาสเลย เช่น</t>
  </si>
  <si>
    <t>ชุดตรวจ  Anti - HIV  (Cassette)</t>
  </si>
  <si>
    <t>น้ำยา CBC</t>
  </si>
  <si>
    <t>Glucose</t>
  </si>
  <si>
    <t>รหัสของวัสดุ ห้ามแก้เด็ดขาด</t>
  </si>
  <si>
    <t>วัสดุอุปกรณ์ซัพพลายทั่วไป(Accessories : AC)</t>
  </si>
  <si>
    <t>Sample Cup 2 ml</t>
  </si>
  <si>
    <t>Umonium Medical Spray</t>
  </si>
  <si>
    <t>ชุดตรวจ  HBs Ag (Rapid ) - Cassette</t>
  </si>
  <si>
    <t>ชุดตรวจ  Anti - HBs (Rapid ) - Cassette</t>
  </si>
  <si>
    <t>ชุดตรวจ  Anti - HBc (Rapid ) - Cassette</t>
  </si>
  <si>
    <t>ชุดตรวจ  Anti - HCV (Rapid ) - Cassette</t>
  </si>
  <si>
    <t>ชุดตรวจ HBe Ag (Rapid ) - Cassette</t>
  </si>
  <si>
    <t>TPHA (Cassette)</t>
  </si>
  <si>
    <t>Leptospirosis antibody IgG/IgM (Cassette)</t>
  </si>
  <si>
    <t>Pregnancy  Test  - Cassette</t>
  </si>
  <si>
    <t>แถบตรวจกัญชา - Cassette</t>
  </si>
  <si>
    <t>RPR set (Carbon Ag+card)</t>
  </si>
  <si>
    <t>test</t>
  </si>
  <si>
    <t>Urine strip -Micro albumin 2AC (Alb/Cr)</t>
  </si>
  <si>
    <t>Occult Blood - Cassette</t>
  </si>
  <si>
    <t>AFB Decolorizer</t>
  </si>
  <si>
    <t>AFB Counter stain</t>
  </si>
  <si>
    <t>AFB Carbon fuschin</t>
  </si>
  <si>
    <t>PT with INR (POCT) - Cassette</t>
  </si>
  <si>
    <t>HM061</t>
  </si>
  <si>
    <t>แผ่นทดสอบน้ำตาลปลายนิ้ว (Glucose strip)</t>
  </si>
  <si>
    <t>AST (SGOT)</t>
  </si>
  <si>
    <t>ALT (SGPT)</t>
  </si>
  <si>
    <t>ตุลาคม - ธันวาคม</t>
  </si>
  <si>
    <t>มกราคม - มีนาคม</t>
  </si>
  <si>
    <t>เมษายน - มิถุนายน</t>
  </si>
  <si>
    <t>กรกฎาคม - กันยายน</t>
  </si>
  <si>
    <t>โรงพยาบาล……น้ำยืน……………... จังหวัดอุบลราชธานี</t>
  </si>
  <si>
    <t xml:space="preserve">Methanol </t>
  </si>
  <si>
    <t>ลิตร</t>
  </si>
  <si>
    <t xml:space="preserve"> Wright - Giemsa  Stain A</t>
  </si>
  <si>
    <t xml:space="preserve"> Wright - Giemsa  Stain B</t>
  </si>
  <si>
    <t>G6PD Reader</t>
  </si>
  <si>
    <t>Anti - HIV determine</t>
  </si>
  <si>
    <t>Metamphetamine - Cassette</t>
  </si>
  <si>
    <t>Malaria - Cassette</t>
  </si>
  <si>
    <t>Dengue Combo</t>
  </si>
  <si>
    <t>Umonium (Aerte AD 2.0)</t>
  </si>
  <si>
    <t xml:space="preserve"> Instant Foam alcohol hand sanitizer</t>
  </si>
  <si>
    <t>Umonium air control matic</t>
  </si>
  <si>
    <t xml:space="preserve"> Electrolytes (Test)</t>
  </si>
  <si>
    <t>Tube NaF tube 3 ml  (Vacuum)</t>
  </si>
  <si>
    <t xml:space="preserve">Reaction tube </t>
  </si>
  <si>
    <t>ESR Test</t>
  </si>
  <si>
    <t>Cardiac control troponin T</t>
  </si>
  <si>
    <t>Troponin-T Cardiac IQC</t>
  </si>
  <si>
    <t>ถุงมือยาง Nitro (ไม่มีแป้ง) เบอร์ M</t>
  </si>
  <si>
    <t>PT Coltrol</t>
  </si>
  <si>
    <t>MAS UA Multipack Bi level Control</t>
  </si>
  <si>
    <t>MAS DOA Total coltrol Level 3</t>
  </si>
  <si>
    <t>MAS DOA Total coltrol Level 5</t>
  </si>
  <si>
    <t>Tip ฟ้า1,000 ul</t>
  </si>
  <si>
    <t>Tip เหลือง 10-200 ul</t>
  </si>
  <si>
    <t>ชุดปั่น UA</t>
  </si>
  <si>
    <t xml:space="preserve">HbA1C </t>
  </si>
  <si>
    <t>กระดาษ Thermal (UA,electrolyte)</t>
  </si>
  <si>
    <t>ดวง</t>
  </si>
  <si>
    <t>สั่งซื้อ</t>
  </si>
  <si>
    <t>คงเหลือ</t>
  </si>
  <si>
    <t>ยา</t>
  </si>
  <si>
    <t>วัสดุการแพทย์/วมย</t>
  </si>
  <si>
    <t>วัสดุวิทย์ฯ</t>
  </si>
  <si>
    <t>วัสดุทั่วไป</t>
  </si>
  <si>
    <t>รวม</t>
  </si>
  <si>
    <t>รวมสะสม</t>
  </si>
  <si>
    <t>คงเหลือรวม</t>
  </si>
  <si>
    <t>แผนจัดซื้อ 62</t>
  </si>
  <si>
    <t>ร้อยละขอซื้อ</t>
  </si>
  <si>
    <t>ร้อยละคงเหลือ</t>
  </si>
  <si>
    <t xml:space="preserve"> Anti - HIV  Retroscreen</t>
  </si>
  <si>
    <t xml:space="preserve"> Anti - HIV Frist response</t>
  </si>
  <si>
    <t>10% HOH</t>
  </si>
  <si>
    <t>Dengue NS1Ag</t>
  </si>
  <si>
    <t xml:space="preserve">Tube Lithium heparin0.5 ml </t>
  </si>
  <si>
    <t>Troponin I (Test)</t>
  </si>
  <si>
    <t>Troponin I  ( IQC)</t>
  </si>
  <si>
    <t>งานอณูชีวโมเลกุล (Molecular :MO)</t>
  </si>
  <si>
    <t>รวมเป็นเงินทั้งสิ้น</t>
  </si>
  <si>
    <t>แผนจัดซื้อยาและเวชภัณฑ์ ประจำปีงบประมาณ 2564 (วัสดุวิทยาศาสตร์การแพทย์)</t>
  </si>
  <si>
    <t>ประจำปีงบประมาณ 2564</t>
  </si>
  <si>
    <t>ห้าล้านสองแสนหนึ่งหมื่นหนึ่งพันสามร้อยสี่สิบแปดบาทแปดสิบห้าสตางค์</t>
  </si>
  <si>
    <t>มีรายการที่ต้องซื้อเพิ่มขึ้นจากปีที่แล้วหลายรายการ     out lab ประมาณ 800,000</t>
  </si>
  <si>
    <t>แผนจัดซื้อวัสดุวิทยาศาสตร์การแพทย์ โรงพยาบาลน้ำยืน  จังหวัดอุบลราชธานี  ประจำปีงบประมาณ 2564</t>
  </si>
  <si>
    <t>(นางสาวจิรพรรณ  ผิวทอง)</t>
  </si>
  <si>
    <t>(นายสิทธิชัย  ทะคำวงษ์)</t>
  </si>
  <si>
    <t>(นายชัยวัฒน์  ดาราสิชฌน์)</t>
  </si>
  <si>
    <t>(นายสุวิทย์  โรจนศักดิ์โสธร)</t>
  </si>
  <si>
    <t>ตำแหน่ง เจ้าพนักงานพัสดุ</t>
  </si>
  <si>
    <t>ตำแหน่ง เภสัชกรชำนาญการ</t>
  </si>
  <si>
    <t>ตำแหน่ง  ผู้อำนวยการโรงพยาบาลน้ำยืน</t>
  </si>
  <si>
    <t>ตำแหน่ง นายแพทย์สาธารณสุขจังหวัด</t>
  </si>
  <si>
    <t>เจ้าหน้าที่</t>
  </si>
  <si>
    <t>หัวหน้าเจ้าหน้าที่</t>
  </si>
  <si>
    <t>ผู้เห็นชอบแผน</t>
  </si>
  <si>
    <t>ผู้อนุมัติแผน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</si>
</sst>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3" x14ac:knownFonts="1">
    <font>
      <sz val="10"/>
      <name val="Arial"/>
      <charset val="222"/>
    </font>
    <font>
      <sz val="10"/>
      <name val="Arial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name val="AngsanaUPC"/>
      <family val="1"/>
    </font>
    <font>
      <b/>
      <sz val="24"/>
      <name val="TH SarabunIT๙"/>
      <family val="2"/>
    </font>
    <font>
      <sz val="10"/>
      <name val="TH SarabunIT๙"/>
      <family val="2"/>
    </font>
    <font>
      <sz val="18"/>
      <name val="Angsana New"/>
      <family val="1"/>
    </font>
    <font>
      <sz val="14"/>
      <name val="Cordia New"/>
      <family val="2"/>
    </font>
    <font>
      <b/>
      <sz val="11"/>
      <color theme="1"/>
      <name val="Tahoma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rgb="FFFF0000"/>
      <name val="TH SarabunPSK"/>
      <family val="2"/>
    </font>
    <font>
      <sz val="16"/>
      <color rgb="FF00B0F0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charset val="222"/>
      <scheme val="minor"/>
    </font>
    <font>
      <sz val="16"/>
      <name val="TH SarabunIT๙"/>
      <family val="2"/>
    </font>
    <font>
      <b/>
      <sz val="16"/>
      <name val="TH SarabunIT๙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0" fontId="1" fillId="0" borderId="0"/>
    <xf numFmtId="0" fontId="10" fillId="0" borderId="0"/>
  </cellStyleXfs>
  <cellXfs count="251">
    <xf numFmtId="0" fontId="0" fillId="0" borderId="0" xfId="0"/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3" fontId="3" fillId="0" borderId="0" xfId="1" applyFont="1" applyProtection="1">
      <protection locked="0"/>
    </xf>
    <xf numFmtId="0" fontId="3" fillId="0" borderId="0" xfId="0" applyFont="1" applyFill="1" applyProtection="1">
      <protection locked="0"/>
    </xf>
    <xf numFmtId="43" fontId="3" fillId="0" borderId="0" xfId="1" applyFont="1" applyFill="1" applyBorder="1" applyAlignment="1" applyProtection="1">
      <alignment horizontal="left"/>
      <protection locked="0"/>
    </xf>
    <xf numFmtId="43" fontId="3" fillId="0" borderId="0" xfId="1" applyFont="1" applyFill="1" applyBorder="1" applyAlignment="1" applyProtection="1">
      <alignment horizontal="center"/>
      <protection locked="0"/>
    </xf>
    <xf numFmtId="43" fontId="3" fillId="0" borderId="1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1" xfId="4" applyFont="1" applyFill="1" applyBorder="1" applyAlignment="1" applyProtection="1">
      <alignment horizontal="center" vertical="top"/>
      <protection locked="0"/>
    </xf>
    <xf numFmtId="0" fontId="3" fillId="4" borderId="1" xfId="0" applyFont="1" applyFill="1" applyBorder="1" applyAlignment="1" applyProtection="1">
      <alignment horizontal="center" vertical="top"/>
      <protection locked="0"/>
    </xf>
    <xf numFmtId="0" fontId="4" fillId="0" borderId="1" xfId="0" applyFont="1" applyBorder="1" applyAlignment="1" applyProtection="1">
      <alignment horizontal="center" vertical="top"/>
      <protection locked="0"/>
    </xf>
    <xf numFmtId="0" fontId="4" fillId="4" borderId="1" xfId="0" applyFont="1" applyFill="1" applyBorder="1" applyAlignment="1" applyProtection="1">
      <alignment horizontal="center" vertical="top"/>
      <protection locked="0"/>
    </xf>
    <xf numFmtId="0" fontId="4" fillId="3" borderId="1" xfId="0" applyFont="1" applyFill="1" applyBorder="1" applyAlignment="1" applyProtection="1">
      <alignment horizontal="center" vertical="top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3" fillId="0" borderId="1" xfId="0" applyNumberFormat="1" applyFont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Alignment="1" applyProtection="1">
      <protection locked="0"/>
    </xf>
    <xf numFmtId="0" fontId="8" fillId="0" borderId="0" xfId="0" applyFont="1" applyAlignment="1"/>
    <xf numFmtId="0" fontId="7" fillId="0" borderId="14" xfId="0" applyFont="1" applyBorder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43" fontId="3" fillId="0" borderId="5" xfId="1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43" fontId="3" fillId="0" borderId="6" xfId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protection locked="0"/>
    </xf>
    <xf numFmtId="0" fontId="3" fillId="0" borderId="7" xfId="0" applyFont="1" applyFill="1" applyBorder="1" applyAlignment="1" applyProtection="1">
      <alignment horizontal="center"/>
      <protection locked="0"/>
    </xf>
    <xf numFmtId="43" fontId="3" fillId="0" borderId="7" xfId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left" vertical="top"/>
      <protection locked="0"/>
    </xf>
    <xf numFmtId="0" fontId="3" fillId="0" borderId="1" xfId="4" applyFont="1" applyFill="1" applyBorder="1" applyAlignment="1" applyProtection="1">
      <alignment horizontal="left" vertical="top"/>
      <protection locked="0"/>
    </xf>
    <xf numFmtId="0" fontId="4" fillId="3" borderId="1" xfId="0" applyFont="1" applyFill="1" applyBorder="1" applyAlignment="1" applyProtection="1">
      <alignment horizontal="left" vertical="top"/>
      <protection locked="0"/>
    </xf>
    <xf numFmtId="43" fontId="3" fillId="0" borderId="0" xfId="1" applyFont="1" applyAlignment="1" applyProtection="1">
      <alignment horizontal="center"/>
      <protection locked="0"/>
    </xf>
    <xf numFmtId="43" fontId="3" fillId="0" borderId="0" xfId="1" applyFont="1" applyFill="1" applyAlignment="1" applyProtection="1">
      <alignment horizontal="center"/>
      <protection locked="0"/>
    </xf>
    <xf numFmtId="43" fontId="3" fillId="0" borderId="0" xfId="1" applyNumberFormat="1" applyFont="1" applyAlignment="1" applyProtection="1">
      <alignment horizontal="center"/>
      <protection locked="0"/>
    </xf>
    <xf numFmtId="0" fontId="9" fillId="0" borderId="0" xfId="0" applyFont="1"/>
    <xf numFmtId="0" fontId="9" fillId="6" borderId="0" xfId="0" applyFont="1" applyFill="1"/>
    <xf numFmtId="0" fontId="9" fillId="0" borderId="0" xfId="0" applyFont="1" applyAlignment="1">
      <alignment horizontal="center"/>
    </xf>
    <xf numFmtId="0" fontId="4" fillId="6" borderId="1" xfId="0" applyFont="1" applyFill="1" applyBorder="1" applyAlignment="1" applyProtection="1">
      <alignment horizontal="center" vertical="top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left" vertical="top"/>
    </xf>
    <xf numFmtId="0" fontId="3" fillId="0" borderId="7" xfId="0" applyFont="1" applyFill="1" applyBorder="1" applyAlignment="1" applyProtection="1">
      <alignment horizontal="center" vertical="top"/>
      <protection locked="0"/>
    </xf>
    <xf numFmtId="0" fontId="4" fillId="0" borderId="1" xfId="0" applyFont="1" applyFill="1" applyBorder="1" applyAlignment="1" applyProtection="1">
      <alignment horizontal="center" vertical="top"/>
      <protection locked="0"/>
    </xf>
    <xf numFmtId="3" fontId="3" fillId="0" borderId="1" xfId="0" applyNumberFormat="1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/>
    </xf>
    <xf numFmtId="0" fontId="3" fillId="0" borderId="18" xfId="0" applyFont="1" applyBorder="1" applyAlignment="1" applyProtection="1">
      <alignment horizontal="left" vertical="top"/>
    </xf>
    <xf numFmtId="0" fontId="3" fillId="0" borderId="1" xfId="0" applyFont="1" applyFill="1" applyBorder="1"/>
    <xf numFmtId="0" fontId="3" fillId="4" borderId="1" xfId="0" applyFont="1" applyFill="1" applyBorder="1" applyAlignment="1" applyProtection="1">
      <alignment horizontal="left" vertical="top"/>
    </xf>
    <xf numFmtId="0" fontId="3" fillId="4" borderId="5" xfId="0" applyFont="1" applyFill="1" applyBorder="1" applyAlignment="1" applyProtection="1">
      <alignment horizontal="left" vertical="top"/>
    </xf>
    <xf numFmtId="0" fontId="4" fillId="0" borderId="1" xfId="0" applyFont="1" applyFill="1" applyBorder="1" applyAlignment="1">
      <alignment horizontal="center"/>
    </xf>
    <xf numFmtId="0" fontId="3" fillId="0" borderId="1" xfId="4" applyFont="1" applyFill="1" applyBorder="1" applyAlignment="1" applyProtection="1">
      <alignment horizontal="left" vertical="top"/>
    </xf>
    <xf numFmtId="0" fontId="3" fillId="0" borderId="1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4" borderId="1" xfId="0" applyFont="1" applyFill="1" applyBorder="1" applyAlignment="1" applyProtection="1">
      <alignment horizontal="left" vertical="top"/>
    </xf>
    <xf numFmtId="0" fontId="3" fillId="4" borderId="1" xfId="4" applyFont="1" applyFill="1" applyBorder="1" applyAlignment="1" applyProtection="1">
      <alignment horizontal="left" vertical="top"/>
    </xf>
    <xf numFmtId="0" fontId="3" fillId="0" borderId="1" xfId="0" applyFont="1" applyBorder="1" applyProtection="1"/>
    <xf numFmtId="0" fontId="4" fillId="4" borderId="1" xfId="0" applyFont="1" applyFill="1" applyBorder="1" applyAlignment="1">
      <alignment horizontal="center" vertical="top"/>
    </xf>
    <xf numFmtId="0" fontId="4" fillId="0" borderId="7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Protection="1"/>
    <xf numFmtId="0" fontId="3" fillId="4" borderId="1" xfId="0" applyFont="1" applyFill="1" applyBorder="1" applyProtection="1"/>
    <xf numFmtId="0" fontId="3" fillId="0" borderId="1" xfId="0" applyNumberFormat="1" applyFont="1" applyBorder="1" applyProtection="1"/>
    <xf numFmtId="0" fontId="3" fillId="0" borderId="19" xfId="0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43" fontId="3" fillId="0" borderId="11" xfId="1" applyFont="1" applyFill="1" applyBorder="1" applyAlignment="1">
      <alignment horizontal="center"/>
    </xf>
    <xf numFmtId="0" fontId="3" fillId="0" borderId="11" xfId="0" applyFont="1" applyFill="1" applyBorder="1" applyAlignment="1">
      <alignment horizontal="left"/>
    </xf>
    <xf numFmtId="43" fontId="2" fillId="0" borderId="5" xfId="1" applyNumberFormat="1" applyFont="1" applyFill="1" applyBorder="1" applyAlignment="1">
      <alignment horizontal="center"/>
    </xf>
    <xf numFmtId="43" fontId="2" fillId="0" borderId="5" xfId="1" applyFont="1" applyFill="1" applyBorder="1" applyAlignment="1">
      <alignment horizontal="center"/>
    </xf>
    <xf numFmtId="43" fontId="3" fillId="0" borderId="5" xfId="0" applyNumberFormat="1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43" fontId="2" fillId="0" borderId="1" xfId="1" applyFont="1" applyFill="1" applyBorder="1" applyAlignment="1">
      <alignment horizontal="center"/>
    </xf>
    <xf numFmtId="0" fontId="3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43" fontId="3" fillId="0" borderId="4" xfId="1" applyFont="1" applyFill="1" applyBorder="1" applyAlignment="1">
      <alignment horizontal="center"/>
    </xf>
    <xf numFmtId="0" fontId="3" fillId="0" borderId="4" xfId="0" applyFont="1" applyFill="1" applyBorder="1"/>
    <xf numFmtId="43" fontId="2" fillId="0" borderId="3" xfId="0" applyNumberFormat="1" applyFont="1" applyFill="1" applyBorder="1" applyAlignment="1">
      <alignment horizontal="right"/>
    </xf>
    <xf numFmtId="43" fontId="3" fillId="0" borderId="0" xfId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4" borderId="0" xfId="0" applyFont="1" applyFill="1" applyProtection="1">
      <protection locked="0"/>
    </xf>
    <xf numFmtId="0" fontId="3" fillId="6" borderId="0" xfId="0" applyFont="1" applyFill="1" applyProtection="1">
      <protection locked="0"/>
    </xf>
    <xf numFmtId="0" fontId="3" fillId="6" borderId="0" xfId="0" applyFont="1" applyFill="1" applyAlignment="1" applyProtection="1">
      <alignment horizontal="center"/>
      <protection locked="0"/>
    </xf>
    <xf numFmtId="43" fontId="3" fillId="6" borderId="0" xfId="1" applyFont="1" applyFill="1" applyAlignment="1" applyProtection="1">
      <alignment horizontal="center"/>
      <protection locked="0"/>
    </xf>
    <xf numFmtId="43" fontId="3" fillId="6" borderId="0" xfId="1" applyNumberFormat="1" applyFont="1" applyFill="1" applyAlignment="1" applyProtection="1">
      <alignment horizontal="center"/>
      <protection locked="0"/>
    </xf>
    <xf numFmtId="0" fontId="0" fillId="7" borderId="0" xfId="0" applyFill="1"/>
    <xf numFmtId="0" fontId="0" fillId="8" borderId="0" xfId="0" applyFill="1"/>
    <xf numFmtId="0" fontId="11" fillId="0" borderId="0" xfId="0" applyFont="1" applyAlignment="1">
      <alignment horizontal="center"/>
    </xf>
    <xf numFmtId="0" fontId="0" fillId="9" borderId="0" xfId="0" applyFill="1"/>
    <xf numFmtId="4" fontId="0" fillId="9" borderId="0" xfId="0" applyNumberFormat="1" applyFill="1"/>
    <xf numFmtId="4" fontId="0" fillId="0" borderId="0" xfId="0" applyNumberFormat="1"/>
    <xf numFmtId="17" fontId="0" fillId="0" borderId="0" xfId="0" applyNumberFormat="1"/>
    <xf numFmtId="0" fontId="11" fillId="0" borderId="0" xfId="0" applyFont="1"/>
    <xf numFmtId="4" fontId="11" fillId="0" borderId="0" xfId="0" applyNumberFormat="1" applyFont="1"/>
    <xf numFmtId="2" fontId="3" fillId="0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15" fillId="0" borderId="1" xfId="1" applyNumberFormat="1" applyFont="1" applyFill="1" applyBorder="1" applyAlignment="1" applyProtection="1">
      <alignment horizontal="center"/>
      <protection locked="0"/>
    </xf>
    <xf numFmtId="2" fontId="4" fillId="3" borderId="1" xfId="0" applyNumberFormat="1" applyFont="1" applyFill="1" applyBorder="1" applyAlignment="1" applyProtection="1">
      <alignment horizontal="center" vertical="top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2" fontId="3" fillId="4" borderId="1" xfId="0" applyNumberFormat="1" applyFont="1" applyFill="1" applyBorder="1" applyAlignment="1" applyProtection="1">
      <alignment horizontal="center"/>
      <protection locked="0"/>
    </xf>
    <xf numFmtId="2" fontId="3" fillId="4" borderId="1" xfId="1" applyNumberFormat="1" applyFont="1" applyFill="1" applyBorder="1" applyAlignment="1" applyProtection="1">
      <alignment horizontal="center"/>
      <protection locked="0"/>
    </xf>
    <xf numFmtId="2" fontId="3" fillId="6" borderId="1" xfId="0" applyNumberFormat="1" applyFont="1" applyFill="1" applyBorder="1" applyAlignment="1" applyProtection="1">
      <alignment horizontal="center"/>
      <protection locked="0"/>
    </xf>
    <xf numFmtId="2" fontId="15" fillId="0" borderId="1" xfId="0" applyNumberFormat="1" applyFont="1" applyFill="1" applyBorder="1" applyAlignment="1" applyProtection="1">
      <alignment horizontal="center"/>
      <protection locked="0"/>
    </xf>
    <xf numFmtId="2" fontId="14" fillId="0" borderId="1" xfId="1" applyNumberFormat="1" applyFont="1" applyFill="1" applyBorder="1" applyAlignment="1" applyProtection="1">
      <alignment horizontal="center"/>
      <protection locked="0"/>
    </xf>
    <xf numFmtId="2" fontId="14" fillId="0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2" fontId="3" fillId="0" borderId="0" xfId="0" applyNumberFormat="1" applyFont="1" applyFill="1" applyProtection="1">
      <protection locked="0"/>
    </xf>
    <xf numFmtId="0" fontId="3" fillId="0" borderId="1" xfId="0" applyFont="1" applyFill="1" applyBorder="1" applyProtection="1"/>
    <xf numFmtId="43" fontId="3" fillId="0" borderId="0" xfId="0" applyNumberFormat="1" applyFont="1" applyFill="1" applyProtection="1">
      <protection locked="0"/>
    </xf>
    <xf numFmtId="43" fontId="2" fillId="0" borderId="0" xfId="0" applyNumberFormat="1" applyFont="1" applyFill="1" applyBorder="1" applyAlignment="1" applyProtection="1"/>
    <xf numFmtId="2" fontId="14" fillId="4" borderId="1" xfId="0" applyNumberFormat="1" applyFont="1" applyFill="1" applyBorder="1" applyAlignment="1" applyProtection="1">
      <alignment horizontal="center"/>
      <protection locked="0"/>
    </xf>
    <xf numFmtId="2" fontId="3" fillId="0" borderId="1" xfId="6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center" vertical="top"/>
      <protection locked="0"/>
    </xf>
    <xf numFmtId="2" fontId="15" fillId="4" borderId="1" xfId="1" applyNumberFormat="1" applyFont="1" applyFill="1" applyBorder="1" applyAlignment="1" applyProtection="1">
      <alignment horizontal="center"/>
      <protection locked="0"/>
    </xf>
    <xf numFmtId="43" fontId="3" fillId="4" borderId="5" xfId="1" applyFont="1" applyFill="1" applyBorder="1" applyAlignment="1" applyProtection="1">
      <alignment horizontal="center"/>
      <protection locked="0"/>
    </xf>
    <xf numFmtId="43" fontId="3" fillId="4" borderId="6" xfId="1" applyFont="1" applyFill="1" applyBorder="1" applyAlignment="1" applyProtection="1">
      <alignment horizontal="center"/>
      <protection locked="0"/>
    </xf>
    <xf numFmtId="0" fontId="3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3" fillId="4" borderId="5" xfId="0" applyFont="1" applyFill="1" applyBorder="1" applyAlignment="1">
      <alignment horizontal="center"/>
    </xf>
    <xf numFmtId="43" fontId="3" fillId="4" borderId="0" xfId="0" applyNumberFormat="1" applyFont="1" applyFill="1" applyAlignment="1" applyProtection="1">
      <alignment horizontal="right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43" fontId="2" fillId="0" borderId="4" xfId="0" applyNumberFormat="1" applyFont="1" applyFill="1" applyBorder="1" applyAlignment="1" applyProtection="1">
      <alignment horizontal="right"/>
    </xf>
    <xf numFmtId="43" fontId="2" fillId="0" borderId="2" xfId="0" applyNumberFormat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21" xfId="0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8" fillId="0" borderId="0" xfId="0" applyFont="1" applyFill="1" applyProtection="1">
      <protection locked="0"/>
    </xf>
    <xf numFmtId="0" fontId="18" fillId="0" borderId="5" xfId="0" applyFont="1" applyFill="1" applyBorder="1" applyAlignment="1" applyProtection="1">
      <alignment horizontal="center"/>
      <protection locked="0"/>
    </xf>
    <xf numFmtId="0" fontId="18" fillId="0" borderId="9" xfId="0" applyFont="1" applyFill="1" applyBorder="1" applyAlignment="1" applyProtection="1">
      <alignment horizontal="center"/>
      <protection locked="0"/>
    </xf>
    <xf numFmtId="0" fontId="18" fillId="0" borderId="11" xfId="0" applyFont="1" applyFill="1" applyBorder="1" applyAlignment="1" applyProtection="1">
      <alignment horizontal="center"/>
      <protection locked="0"/>
    </xf>
    <xf numFmtId="0" fontId="18" fillId="0" borderId="21" xfId="0" applyFont="1" applyFill="1" applyBorder="1" applyAlignment="1" applyProtection="1">
      <alignment horizontal="center"/>
      <protection locked="0"/>
    </xf>
    <xf numFmtId="43" fontId="18" fillId="0" borderId="5" xfId="1" applyFont="1" applyFill="1" applyBorder="1" applyAlignment="1" applyProtection="1">
      <alignment horizontal="center"/>
      <protection locked="0"/>
    </xf>
    <xf numFmtId="0" fontId="18" fillId="0" borderId="3" xfId="0" applyFont="1" applyFill="1" applyBorder="1" applyAlignment="1" applyProtection="1">
      <alignment horizontal="center"/>
      <protection locked="0"/>
    </xf>
    <xf numFmtId="0" fontId="18" fillId="0" borderId="2" xfId="0" applyFont="1" applyFill="1" applyBorder="1" applyAlignment="1" applyProtection="1">
      <alignment horizontal="center"/>
      <protection locked="0"/>
    </xf>
    <xf numFmtId="0" fontId="18" fillId="0" borderId="6" xfId="0" applyFont="1" applyFill="1" applyBorder="1" applyAlignment="1" applyProtection="1">
      <alignment horizontal="center"/>
      <protection locked="0"/>
    </xf>
    <xf numFmtId="0" fontId="18" fillId="0" borderId="8" xfId="0" applyFont="1" applyFill="1" applyBorder="1" applyAlignment="1" applyProtection="1">
      <alignment horizontal="center"/>
      <protection locked="0"/>
    </xf>
    <xf numFmtId="0" fontId="18" fillId="0" borderId="10" xfId="0" applyFont="1" applyFill="1" applyBorder="1" applyAlignment="1" applyProtection="1">
      <alignment horizontal="center"/>
      <protection locked="0"/>
    </xf>
    <xf numFmtId="0" fontId="18" fillId="0" borderId="20" xfId="0" applyFont="1" applyFill="1" applyBorder="1" applyAlignment="1" applyProtection="1">
      <alignment horizontal="center"/>
      <protection locked="0"/>
    </xf>
    <xf numFmtId="43" fontId="18" fillId="0" borderId="6" xfId="1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protection locked="0"/>
    </xf>
    <xf numFmtId="0" fontId="18" fillId="0" borderId="7" xfId="0" applyFont="1" applyFill="1" applyBorder="1" applyAlignment="1" applyProtection="1">
      <alignment horizontal="center"/>
      <protection locked="0"/>
    </xf>
    <xf numFmtId="0" fontId="18" fillId="0" borderId="1" xfId="0" applyFont="1" applyFill="1" applyBorder="1" applyAlignment="1" applyProtection="1">
      <alignment horizontal="center"/>
      <protection locked="0"/>
    </xf>
    <xf numFmtId="43" fontId="18" fillId="0" borderId="7" xfId="1" applyFont="1" applyFill="1" applyBorder="1" applyAlignment="1" applyProtection="1">
      <alignment horizontal="center"/>
      <protection locked="0"/>
    </xf>
    <xf numFmtId="43" fontId="18" fillId="0" borderId="1" xfId="1" applyFont="1" applyFill="1" applyBorder="1" applyAlignment="1" applyProtection="1">
      <alignment horizontal="center"/>
      <protection locked="0"/>
    </xf>
    <xf numFmtId="0" fontId="17" fillId="0" borderId="1" xfId="0" applyFont="1" applyFill="1" applyBorder="1" applyAlignment="1" applyProtection="1">
      <alignment horizontal="center" vertical="top"/>
    </xf>
    <xf numFmtId="0" fontId="18" fillId="0" borderId="1" xfId="0" applyFont="1" applyFill="1" applyBorder="1" applyAlignment="1" applyProtection="1">
      <alignment horizontal="left" vertical="top"/>
      <protection locked="0"/>
    </xf>
    <xf numFmtId="0" fontId="18" fillId="0" borderId="1" xfId="0" applyFont="1" applyFill="1" applyBorder="1" applyAlignment="1" applyProtection="1">
      <alignment horizontal="left" vertical="top"/>
    </xf>
    <xf numFmtId="0" fontId="18" fillId="0" borderId="1" xfId="0" applyFont="1" applyFill="1" applyBorder="1" applyAlignment="1" applyProtection="1">
      <alignment horizontal="center" vertical="top"/>
      <protection locked="0"/>
    </xf>
    <xf numFmtId="2" fontId="18" fillId="0" borderId="1" xfId="0" applyNumberFormat="1" applyFont="1" applyFill="1" applyBorder="1" applyAlignment="1" applyProtection="1">
      <alignment horizontal="center"/>
      <protection locked="0"/>
    </xf>
    <xf numFmtId="2" fontId="18" fillId="0" borderId="1" xfId="1" applyNumberFormat="1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left" vertical="top"/>
    </xf>
    <xf numFmtId="0" fontId="18" fillId="0" borderId="1" xfId="0" applyFont="1" applyFill="1" applyBorder="1" applyAlignment="1">
      <alignment horizontal="center" vertical="top"/>
    </xf>
    <xf numFmtId="0" fontId="18" fillId="0" borderId="1" xfId="4" applyFont="1" applyFill="1" applyBorder="1" applyAlignment="1" applyProtection="1">
      <alignment horizontal="center" vertical="top"/>
      <protection locked="0"/>
    </xf>
    <xf numFmtId="0" fontId="18" fillId="0" borderId="5" xfId="0" applyFont="1" applyFill="1" applyBorder="1" applyAlignment="1" applyProtection="1">
      <alignment horizontal="left" vertical="top"/>
    </xf>
    <xf numFmtId="0" fontId="18" fillId="0" borderId="7" xfId="0" applyFont="1" applyFill="1" applyBorder="1" applyAlignment="1" applyProtection="1">
      <alignment horizontal="center" vertical="top"/>
      <protection locked="0"/>
    </xf>
    <xf numFmtId="0" fontId="18" fillId="0" borderId="1" xfId="0" applyFont="1" applyFill="1" applyBorder="1"/>
    <xf numFmtId="0" fontId="18" fillId="0" borderId="1" xfId="0" applyFont="1" applyFill="1" applyBorder="1" applyAlignment="1" applyProtection="1">
      <alignment horizontal="left" vertical="top" wrapText="1"/>
    </xf>
    <xf numFmtId="0" fontId="18" fillId="0" borderId="1" xfId="0" applyFont="1" applyFill="1" applyBorder="1" applyAlignment="1" applyProtection="1">
      <alignment horizontal="center" vertical="top" wrapText="1"/>
      <protection locked="0"/>
    </xf>
    <xf numFmtId="0" fontId="18" fillId="0" borderId="1" xfId="4" applyFont="1" applyFill="1" applyBorder="1" applyAlignment="1" applyProtection="1">
      <alignment horizontal="left" vertical="top"/>
    </xf>
    <xf numFmtId="0" fontId="18" fillId="0" borderId="1" xfId="0" applyFont="1" applyFill="1" applyBorder="1" applyAlignment="1">
      <alignment horizontal="center"/>
    </xf>
    <xf numFmtId="0" fontId="18" fillId="0" borderId="1" xfId="0" applyFont="1" applyFill="1" applyBorder="1" applyProtection="1"/>
    <xf numFmtId="0" fontId="18" fillId="0" borderId="1" xfId="0" applyNumberFormat="1" applyFont="1" applyFill="1" applyBorder="1" applyProtection="1"/>
    <xf numFmtId="0" fontId="18" fillId="0" borderId="19" xfId="0" applyFont="1" applyFill="1" applyBorder="1"/>
    <xf numFmtId="3" fontId="18" fillId="0" borderId="1" xfId="0" applyNumberFormat="1" applyFont="1" applyFill="1" applyBorder="1" applyAlignment="1" applyProtection="1">
      <alignment horizontal="center"/>
      <protection locked="0"/>
    </xf>
    <xf numFmtId="2" fontId="18" fillId="0" borderId="1" xfId="6" applyNumberFormat="1" applyFont="1" applyFill="1" applyBorder="1" applyAlignment="1">
      <alignment horizontal="center" vertical="center"/>
    </xf>
    <xf numFmtId="0" fontId="18" fillId="0" borderId="1" xfId="0" applyFont="1" applyFill="1" applyBorder="1" applyProtection="1">
      <protection locked="0"/>
    </xf>
    <xf numFmtId="0" fontId="18" fillId="0" borderId="0" xfId="0" applyFont="1" applyFill="1" applyAlignment="1" applyProtection="1">
      <alignment horizontal="center"/>
      <protection locked="0"/>
    </xf>
    <xf numFmtId="43" fontId="18" fillId="0" borderId="0" xfId="1" applyFont="1" applyFill="1" applyAlignment="1" applyProtection="1">
      <alignment horizontal="center"/>
      <protection locked="0"/>
    </xf>
    <xf numFmtId="43" fontId="18" fillId="0" borderId="0" xfId="1" applyNumberFormat="1" applyFont="1" applyFill="1" applyAlignment="1" applyProtection="1">
      <alignment horizontal="center"/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43" fontId="18" fillId="0" borderId="0" xfId="1" applyFont="1" applyFill="1" applyBorder="1" applyAlignment="1" applyProtection="1">
      <alignment horizontal="center"/>
      <protection locked="0"/>
    </xf>
    <xf numFmtId="43" fontId="18" fillId="0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43" fontId="18" fillId="0" borderId="11" xfId="1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/>
    </xf>
    <xf numFmtId="43" fontId="17" fillId="0" borderId="5" xfId="1" applyNumberFormat="1" applyFont="1" applyFill="1" applyBorder="1" applyAlignment="1">
      <alignment horizontal="center"/>
    </xf>
    <xf numFmtId="43" fontId="17" fillId="0" borderId="5" xfId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43" fontId="18" fillId="0" borderId="5" xfId="0" applyNumberFormat="1" applyFont="1" applyFill="1" applyBorder="1" applyAlignment="1">
      <alignment horizontal="center"/>
    </xf>
    <xf numFmtId="43" fontId="18" fillId="0" borderId="1" xfId="0" applyNumberFormat="1" applyFont="1" applyFill="1" applyBorder="1" applyAlignment="1">
      <alignment horizontal="center"/>
    </xf>
    <xf numFmtId="43" fontId="17" fillId="0" borderId="1" xfId="1" applyFont="1" applyFill="1" applyBorder="1" applyAlignment="1">
      <alignment horizontal="center"/>
    </xf>
    <xf numFmtId="0" fontId="18" fillId="0" borderId="0" xfId="0" applyFont="1" applyFill="1"/>
    <xf numFmtId="0" fontId="18" fillId="0" borderId="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/>
    </xf>
    <xf numFmtId="43" fontId="18" fillId="0" borderId="4" xfId="1" applyFont="1" applyFill="1" applyBorder="1" applyAlignment="1">
      <alignment horizontal="center"/>
    </xf>
    <xf numFmtId="0" fontId="18" fillId="0" borderId="4" xfId="0" applyFont="1" applyFill="1" applyBorder="1"/>
    <xf numFmtId="43" fontId="17" fillId="0" borderId="3" xfId="0" applyNumberFormat="1" applyFont="1" applyFill="1" applyBorder="1" applyAlignment="1">
      <alignment horizontal="right"/>
    </xf>
    <xf numFmtId="43" fontId="17" fillId="0" borderId="4" xfId="0" applyNumberFormat="1" applyFont="1" applyFill="1" applyBorder="1" applyAlignment="1" applyProtection="1">
      <alignment horizontal="right"/>
    </xf>
    <xf numFmtId="43" fontId="17" fillId="0" borderId="2" xfId="0" applyNumberFormat="1" applyFont="1" applyFill="1" applyBorder="1" applyAlignment="1" applyProtection="1">
      <alignment horizontal="right"/>
    </xf>
    <xf numFmtId="43" fontId="18" fillId="0" borderId="0" xfId="1" applyFont="1" applyFill="1" applyAlignment="1">
      <alignment horizontal="center"/>
    </xf>
    <xf numFmtId="0" fontId="18" fillId="0" borderId="0" xfId="0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43" fontId="18" fillId="0" borderId="0" xfId="0" applyNumberFormat="1" applyFont="1" applyFill="1" applyAlignment="1" applyProtection="1">
      <alignment horizontal="right"/>
      <protection locked="0"/>
    </xf>
    <xf numFmtId="43" fontId="18" fillId="0" borderId="0" xfId="1" applyFont="1" applyFill="1" applyProtection="1">
      <protection locked="0"/>
    </xf>
    <xf numFmtId="43" fontId="18" fillId="0" borderId="0" xfId="1" applyFont="1" applyFill="1" applyBorder="1" applyAlignment="1" applyProtection="1">
      <alignment horizontal="left"/>
      <protection locked="0"/>
    </xf>
    <xf numFmtId="0" fontId="18" fillId="0" borderId="0" xfId="0" applyFont="1" applyFill="1" applyAlignment="1" applyProtection="1">
      <alignment horizontal="center"/>
      <protection locked="0"/>
    </xf>
    <xf numFmtId="43" fontId="17" fillId="0" borderId="0" xfId="0" applyNumberFormat="1" applyFont="1" applyFill="1" applyBorder="1" applyAlignment="1" applyProtection="1"/>
    <xf numFmtId="0" fontId="18" fillId="0" borderId="1" xfId="0" applyFont="1" applyFill="1" applyBorder="1" applyAlignment="1" applyProtection="1">
      <alignment horizontal="center" vertical="top"/>
    </xf>
    <xf numFmtId="0" fontId="17" fillId="0" borderId="1" xfId="0" applyFont="1" applyFill="1" applyBorder="1" applyAlignment="1" applyProtection="1">
      <alignment horizontal="center" vertical="top"/>
      <protection locked="0"/>
    </xf>
    <xf numFmtId="2" fontId="18" fillId="0" borderId="1" xfId="0" applyNumberFormat="1" applyFont="1" applyFill="1" applyBorder="1" applyAlignment="1" applyProtection="1">
      <alignment horizontal="center" vertical="top"/>
      <protection locked="0"/>
    </xf>
    <xf numFmtId="0" fontId="16" fillId="0" borderId="0" xfId="0" applyFont="1" applyFill="1" applyProtection="1">
      <protection locked="0"/>
    </xf>
    <xf numFmtId="0" fontId="19" fillId="0" borderId="0" xfId="0" applyFont="1" applyFill="1" applyAlignment="1">
      <alignment horizontal="left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0" fillId="0" borderId="0" xfId="0" applyFont="1"/>
    <xf numFmtId="2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</cellXfs>
  <cellStyles count="7">
    <cellStyle name="Comma" xfId="1" builtinId="3"/>
    <cellStyle name="Normal" xfId="0" builtinId="0"/>
    <cellStyle name="Normal 3" xfId="6"/>
    <cellStyle name="Normal 7" xfId="2"/>
    <cellStyle name="Percent 2" xfId="3"/>
    <cellStyle name="ปกติ 2 3" xfId="5"/>
    <cellStyle name="ปกติ_แผนใช้เงินบำรุง ปีงบฯ 50 (ชุดอนุมัติ)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205784</xdr:colOff>
      <xdr:row>150</xdr:row>
      <xdr:rowOff>-1</xdr:rowOff>
    </xdr:from>
    <xdr:ext cx="3892851" cy="1775113"/>
    <xdr:sp macro="" textlink="">
      <xdr:nvSpPr>
        <xdr:cNvPr id="2" name="กล่องข้อความ 1">
          <a:extLst>
            <a:ext uri="{FF2B5EF4-FFF2-40B4-BE49-F238E27FC236}">
              <a16:creationId xmlns="" xmlns:a16="http://schemas.microsoft.com/office/drawing/2014/main" id="{12CE9A77-9E20-46EC-AF41-D25F730311FB}"/>
            </a:ext>
          </a:extLst>
        </xdr:cNvPr>
        <xdr:cNvSpPr txBox="1"/>
      </xdr:nvSpPr>
      <xdr:spPr>
        <a:xfrm>
          <a:off x="1547943" y="38042272"/>
          <a:ext cx="3892851" cy="1775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เจ้าหน้าที่พัสดุ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                  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นักเทคนิคการแพทย์ชำนาญการ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หัวหน้างานเทคนิคการแพทย์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</xdr:txBody>
    </xdr:sp>
    <xdr:clientData/>
  </xdr:oneCellAnchor>
  <xdr:oneCellAnchor>
    <xdr:from>
      <xdr:col>6</xdr:col>
      <xdr:colOff>174642</xdr:colOff>
      <xdr:row>150</xdr:row>
      <xdr:rowOff>1</xdr:rowOff>
    </xdr:from>
    <xdr:ext cx="3724835" cy="1919432"/>
    <xdr:sp macro="" textlink="">
      <xdr:nvSpPr>
        <xdr:cNvPr id="3" name="กล่องข้อความ 2">
          <a:extLst>
            <a:ext uri="{FF2B5EF4-FFF2-40B4-BE49-F238E27FC236}">
              <a16:creationId xmlns="" xmlns:a16="http://schemas.microsoft.com/office/drawing/2014/main" id="{6989CD97-DE7F-4888-A0E1-3AE5175A0224}"/>
            </a:ext>
          </a:extLst>
        </xdr:cNvPr>
        <xdr:cNvSpPr txBox="1"/>
      </xdr:nvSpPr>
      <xdr:spPr>
        <a:xfrm>
          <a:off x="7679187" y="37522728"/>
          <a:ext cx="3724835" cy="19194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หัวหน้าเจ้าหน้าที่พัสดุ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                  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นักเทคนิคการแพทย์ชำนาญการ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หัวหน้างานเทคนิคการแพทย์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</a:p>
      </xdr:txBody>
    </xdr:sp>
    <xdr:clientData/>
  </xdr:oneCellAnchor>
  <xdr:oneCellAnchor>
    <xdr:from>
      <xdr:col>12</xdr:col>
      <xdr:colOff>145517</xdr:colOff>
      <xdr:row>150</xdr:row>
      <xdr:rowOff>0</xdr:rowOff>
    </xdr:from>
    <xdr:ext cx="4270619" cy="1775113"/>
    <xdr:sp macro="" textlink="">
      <xdr:nvSpPr>
        <xdr:cNvPr id="4" name="กล่องข้อความ 3">
          <a:extLst>
            <a:ext uri="{FF2B5EF4-FFF2-40B4-BE49-F238E27FC236}">
              <a16:creationId xmlns="" xmlns:a16="http://schemas.microsoft.com/office/drawing/2014/main" id="{B43EEB38-1204-49A2-97F7-D63D06BF60F0}"/>
            </a:ext>
          </a:extLst>
        </xdr:cNvPr>
        <xdr:cNvSpPr txBox="1"/>
      </xdr:nvSpPr>
      <xdr:spPr>
        <a:xfrm>
          <a:off x="12600176" y="37262955"/>
          <a:ext cx="4270619" cy="17751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ผู้เห็นชอบแผน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                  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ผู้อำนวยการโรงพยาบาล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..................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  <xdr:oneCellAnchor>
    <xdr:from>
      <xdr:col>17</xdr:col>
      <xdr:colOff>48690</xdr:colOff>
      <xdr:row>150</xdr:row>
      <xdr:rowOff>0</xdr:rowOff>
    </xdr:from>
    <xdr:ext cx="4410742" cy="1803977"/>
    <xdr:sp macro="" textlink="">
      <xdr:nvSpPr>
        <xdr:cNvPr id="5" name="กล่องข้อความ 4">
          <a:extLst>
            <a:ext uri="{FF2B5EF4-FFF2-40B4-BE49-F238E27FC236}">
              <a16:creationId xmlns="" xmlns:a16="http://schemas.microsoft.com/office/drawing/2014/main" id="{9240FF6E-2A3D-4AD8-82EE-6CFABD4B080F}"/>
            </a:ext>
          </a:extLst>
        </xdr:cNvPr>
        <xdr:cNvSpPr txBox="1"/>
      </xdr:nvSpPr>
      <xdr:spPr>
        <a:xfrm>
          <a:off x="18665735" y="37262955"/>
          <a:ext cx="4410742" cy="18039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l"/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                                               ผู้อนุมัติแผน</a:t>
          </a:r>
        </a:p>
        <a:p>
          <a:pPr algn="l"/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(                  </a:t>
          </a:r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r>
            <a:rPr lang="th-TH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)</a:t>
          </a:r>
        </a:p>
        <a:p>
          <a:pPr algn="l"/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 </a:t>
          </a:r>
          <a:r>
            <a:rPr lang="en-US" sz="1600">
              <a:latin typeface="TH Sarabun New" panose="020B0500040200020003" pitchFamily="34" charset="-34"/>
              <a:cs typeface="TH Sarabun New" panose="020B0500040200020003" pitchFamily="34" charset="-34"/>
            </a:rPr>
            <a:t>           </a:t>
          </a:r>
          <a:r>
            <a:rPr lang="th-TH" sz="1600">
              <a:latin typeface="TH Sarabun New" panose="020B0500040200020003" pitchFamily="34" charset="-34"/>
              <a:cs typeface="TH Sarabun New" panose="020B0500040200020003" pitchFamily="34" charset="-34"/>
            </a:rPr>
            <a:t>นายแพทย์สาธารณสุขจังหวัดอุบลราชธานี</a:t>
          </a:r>
        </a:p>
        <a:p>
          <a:pPr algn="l"/>
          <a:r>
            <a:rPr lang="en-US" sz="1600" b="0" i="0" u="none" strike="noStrike">
              <a:solidFill>
                <a:schemeClr val="tx1"/>
              </a:solidFill>
              <a:effectLst/>
              <a:latin typeface="TH Sarabun New" panose="020B0500040200020003" pitchFamily="34" charset="-34"/>
              <a:ea typeface="+mn-ea"/>
              <a:cs typeface="TH Sarabun New" panose="020B0500040200020003" pitchFamily="34" charset="-34"/>
            </a:rPr>
            <a:t>               </a:t>
          </a:r>
          <a:endParaRPr lang="th-TH" sz="1600">
            <a:latin typeface="TH Sarabun New" panose="020B0500040200020003" pitchFamily="34" charset="-34"/>
            <a:cs typeface="TH Sarabun New" panose="020B0500040200020003" pitchFamily="34" charset="-34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22" workbookViewId="0">
      <selection activeCell="I8" sqref="I8"/>
    </sheetView>
  </sheetViews>
  <sheetFormatPr defaultRowHeight="26.25" x14ac:dyDescent="0.55000000000000004"/>
  <cols>
    <col min="1" max="1" width="5.28515625" style="39" customWidth="1"/>
    <col min="2" max="4" width="9.140625" style="39"/>
    <col min="5" max="5" width="35.42578125" style="39" customWidth="1"/>
    <col min="6" max="9" width="9.140625" style="39"/>
    <col min="10" max="10" width="12.42578125" style="39" bestFit="1" customWidth="1"/>
    <col min="11" max="11" width="9.140625" style="39"/>
    <col min="12" max="12" width="11.5703125" style="39" bestFit="1" customWidth="1"/>
    <col min="13" max="13" width="9.140625" style="39"/>
    <col min="14" max="14" width="12.42578125" style="39" bestFit="1" customWidth="1"/>
    <col min="15" max="16384" width="9.140625" style="39"/>
  </cols>
  <sheetData>
    <row r="1" spans="1:12" x14ac:dyDescent="0.55000000000000004">
      <c r="A1" s="40" t="s">
        <v>153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x14ac:dyDescent="0.55000000000000004">
      <c r="A2" s="41">
        <v>1</v>
      </c>
      <c r="B2" s="39" t="s">
        <v>154</v>
      </c>
    </row>
    <row r="3" spans="1:12" x14ac:dyDescent="0.55000000000000004">
      <c r="A3" s="41">
        <v>2</v>
      </c>
      <c r="B3" s="39" t="s">
        <v>149</v>
      </c>
    </row>
    <row r="4" spans="1:12" x14ac:dyDescent="0.55000000000000004">
      <c r="A4" s="41">
        <v>3</v>
      </c>
      <c r="B4" s="39" t="s">
        <v>291</v>
      </c>
    </row>
    <row r="5" spans="1:12" x14ac:dyDescent="0.55000000000000004">
      <c r="A5" s="41">
        <v>3</v>
      </c>
      <c r="B5" s="39" t="s">
        <v>150</v>
      </c>
    </row>
    <row r="6" spans="1:12" x14ac:dyDescent="0.55000000000000004">
      <c r="A6" s="40" t="s">
        <v>148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2" x14ac:dyDescent="0.55000000000000004">
      <c r="A7" s="41">
        <v>4</v>
      </c>
      <c r="B7" s="39" t="s">
        <v>151</v>
      </c>
    </row>
    <row r="8" spans="1:12" x14ac:dyDescent="0.55000000000000004">
      <c r="A8" s="41">
        <v>5</v>
      </c>
      <c r="B8" s="39" t="s">
        <v>152</v>
      </c>
    </row>
    <row r="9" spans="1:12" x14ac:dyDescent="0.55000000000000004">
      <c r="A9" s="41">
        <v>6</v>
      </c>
      <c r="B9" s="39" t="s">
        <v>155</v>
      </c>
    </row>
    <row r="10" spans="1:12" x14ac:dyDescent="0.55000000000000004">
      <c r="A10" s="41"/>
      <c r="B10" s="39" t="s">
        <v>156</v>
      </c>
    </row>
    <row r="11" spans="1:12" x14ac:dyDescent="0.55000000000000004">
      <c r="A11" s="41"/>
      <c r="B11" s="41">
        <v>6.1</v>
      </c>
      <c r="C11" s="39" t="s">
        <v>158</v>
      </c>
    </row>
    <row r="12" spans="1:12" x14ac:dyDescent="0.55000000000000004">
      <c r="A12" s="41"/>
      <c r="B12" s="41">
        <v>6.2</v>
      </c>
      <c r="C12" s="39" t="s">
        <v>157</v>
      </c>
    </row>
    <row r="13" spans="1:12" x14ac:dyDescent="0.55000000000000004">
      <c r="A13" s="41"/>
      <c r="C13" s="39" t="s">
        <v>159</v>
      </c>
    </row>
    <row r="14" spans="1:12" x14ac:dyDescent="0.55000000000000004">
      <c r="A14" s="41"/>
    </row>
    <row r="15" spans="1:12" x14ac:dyDescent="0.55000000000000004">
      <c r="A15" s="41"/>
      <c r="C15" s="26" t="s">
        <v>15</v>
      </c>
      <c r="D15" s="26" t="s">
        <v>120</v>
      </c>
      <c r="E15" s="26"/>
      <c r="F15" s="26" t="s">
        <v>124</v>
      </c>
      <c r="G15" s="26" t="s">
        <v>16</v>
      </c>
      <c r="H15" s="26" t="s">
        <v>31</v>
      </c>
    </row>
    <row r="16" spans="1:12" x14ac:dyDescent="0.55000000000000004">
      <c r="A16" s="41"/>
      <c r="C16" s="28" t="s">
        <v>26</v>
      </c>
      <c r="D16" s="28" t="s">
        <v>121</v>
      </c>
      <c r="E16" s="28" t="s">
        <v>123</v>
      </c>
      <c r="F16" s="28" t="s">
        <v>125</v>
      </c>
      <c r="G16" s="28" t="s">
        <v>27</v>
      </c>
      <c r="H16" s="28" t="s">
        <v>27</v>
      </c>
    </row>
    <row r="17" spans="1:14" x14ac:dyDescent="0.55000000000000004">
      <c r="A17" s="41"/>
      <c r="C17" s="15"/>
      <c r="D17" s="15"/>
      <c r="E17" s="35" t="s">
        <v>88</v>
      </c>
      <c r="F17" s="15"/>
      <c r="G17" s="15"/>
      <c r="H17" s="15"/>
    </row>
    <row r="18" spans="1:14" x14ac:dyDescent="0.55000000000000004">
      <c r="C18" s="13">
        <v>152</v>
      </c>
      <c r="D18" s="13" t="s">
        <v>129</v>
      </c>
      <c r="E18" s="34" t="s">
        <v>89</v>
      </c>
      <c r="F18" s="13" t="s">
        <v>49</v>
      </c>
      <c r="G18" s="13"/>
      <c r="H18" s="13" t="s">
        <v>49</v>
      </c>
    </row>
    <row r="19" spans="1:14" x14ac:dyDescent="0.55000000000000004">
      <c r="C19" s="13">
        <v>153</v>
      </c>
      <c r="D19" s="13" t="s">
        <v>130</v>
      </c>
      <c r="E19" s="34" t="s">
        <v>90</v>
      </c>
      <c r="F19" s="13" t="s">
        <v>49</v>
      </c>
      <c r="G19" s="42">
        <v>100</v>
      </c>
      <c r="H19" s="42" t="s">
        <v>42</v>
      </c>
    </row>
    <row r="20" spans="1:14" x14ac:dyDescent="0.55000000000000004">
      <c r="C20" s="13">
        <v>154</v>
      </c>
      <c r="D20" s="13" t="s">
        <v>131</v>
      </c>
      <c r="E20" s="34" t="s">
        <v>91</v>
      </c>
      <c r="F20" s="13" t="s">
        <v>49</v>
      </c>
      <c r="G20" s="13"/>
      <c r="H20" s="13" t="s">
        <v>49</v>
      </c>
    </row>
    <row r="21" spans="1:14" x14ac:dyDescent="0.55000000000000004">
      <c r="C21" s="13">
        <v>155</v>
      </c>
      <c r="D21" s="13" t="s">
        <v>132</v>
      </c>
      <c r="E21" s="34" t="s">
        <v>92</v>
      </c>
      <c r="F21" s="13" t="s">
        <v>49</v>
      </c>
      <c r="G21" s="13"/>
      <c r="H21" s="13" t="s">
        <v>49</v>
      </c>
    </row>
    <row r="22" spans="1:14" x14ac:dyDescent="0.55000000000000004">
      <c r="C22" s="13">
        <v>156</v>
      </c>
      <c r="D22" s="13" t="s">
        <v>133</v>
      </c>
      <c r="E22" s="34" t="s">
        <v>93</v>
      </c>
      <c r="F22" s="13" t="s">
        <v>49</v>
      </c>
      <c r="G22" s="13"/>
      <c r="H22" s="13" t="s">
        <v>49</v>
      </c>
    </row>
    <row r="24" spans="1:14" x14ac:dyDescent="0.55000000000000004">
      <c r="B24" s="39" t="s">
        <v>287</v>
      </c>
    </row>
    <row r="25" spans="1:14" x14ac:dyDescent="0.55000000000000004">
      <c r="I25" s="144" t="s">
        <v>22</v>
      </c>
      <c r="J25" s="145"/>
      <c r="K25" s="144" t="s">
        <v>23</v>
      </c>
      <c r="L25" s="145"/>
      <c r="M25" s="144" t="s">
        <v>24</v>
      </c>
      <c r="N25" s="145"/>
    </row>
    <row r="26" spans="1:14" x14ac:dyDescent="0.55000000000000004">
      <c r="C26" s="26" t="s">
        <v>15</v>
      </c>
      <c r="D26" s="26" t="s">
        <v>120</v>
      </c>
      <c r="E26" s="26"/>
      <c r="F26" s="26" t="s">
        <v>124</v>
      </c>
      <c r="G26" s="26" t="s">
        <v>16</v>
      </c>
      <c r="H26" s="26" t="s">
        <v>31</v>
      </c>
      <c r="I26" s="30" t="s">
        <v>144</v>
      </c>
      <c r="J26" s="30"/>
      <c r="K26" s="30" t="s">
        <v>146</v>
      </c>
      <c r="L26" s="30"/>
      <c r="M26" s="30" t="s">
        <v>145</v>
      </c>
      <c r="N26" s="30"/>
    </row>
    <row r="27" spans="1:14" x14ac:dyDescent="0.55000000000000004">
      <c r="C27" s="28" t="s">
        <v>26</v>
      </c>
      <c r="D27" s="28" t="s">
        <v>121</v>
      </c>
      <c r="E27" s="28" t="s">
        <v>123</v>
      </c>
      <c r="F27" s="28" t="s">
        <v>125</v>
      </c>
      <c r="G27" s="28" t="s">
        <v>27</v>
      </c>
      <c r="H27" s="28" t="s">
        <v>27</v>
      </c>
      <c r="I27" s="2" t="s">
        <v>12</v>
      </c>
      <c r="J27" s="8" t="s">
        <v>128</v>
      </c>
      <c r="K27" s="2" t="s">
        <v>12</v>
      </c>
      <c r="L27" s="8" t="s">
        <v>128</v>
      </c>
      <c r="M27" s="2" t="s">
        <v>12</v>
      </c>
      <c r="N27" s="8" t="s">
        <v>128</v>
      </c>
    </row>
    <row r="28" spans="1:14" x14ac:dyDescent="0.55000000000000004">
      <c r="C28" s="15"/>
      <c r="D28" s="15"/>
      <c r="E28" s="35" t="s">
        <v>88</v>
      </c>
      <c r="F28" s="15"/>
      <c r="G28" s="15"/>
      <c r="H28" s="15"/>
      <c r="I28" s="33"/>
      <c r="J28" s="33"/>
      <c r="K28" s="33"/>
      <c r="L28" s="33"/>
      <c r="M28" s="33"/>
      <c r="N28" s="33"/>
    </row>
    <row r="29" spans="1:14" x14ac:dyDescent="0.55000000000000004">
      <c r="C29" s="13"/>
      <c r="D29" s="13"/>
      <c r="E29" s="34" t="s">
        <v>288</v>
      </c>
      <c r="F29" s="13" t="s">
        <v>42</v>
      </c>
      <c r="G29" s="13">
        <v>1</v>
      </c>
      <c r="H29" s="13" t="s">
        <v>42</v>
      </c>
      <c r="I29" s="2">
        <v>500</v>
      </c>
      <c r="J29" s="8">
        <f>I29*80</f>
        <v>40000</v>
      </c>
      <c r="K29" s="2">
        <v>400</v>
      </c>
      <c r="L29" s="8">
        <f>K29*80</f>
        <v>32000</v>
      </c>
      <c r="M29" s="2">
        <v>200</v>
      </c>
      <c r="N29" s="8">
        <f>M29*80</f>
        <v>16000</v>
      </c>
    </row>
    <row r="30" spans="1:14" x14ac:dyDescent="0.55000000000000004">
      <c r="C30" s="13"/>
      <c r="D30" s="13"/>
      <c r="E30" s="34" t="s">
        <v>289</v>
      </c>
      <c r="F30" s="13" t="s">
        <v>42</v>
      </c>
      <c r="G30" s="47">
        <v>1</v>
      </c>
      <c r="H30" s="47" t="s">
        <v>42</v>
      </c>
      <c r="I30" s="2">
        <v>3000</v>
      </c>
      <c r="J30" s="8">
        <f>I30*32</f>
        <v>96000</v>
      </c>
      <c r="K30" s="2">
        <v>3000</v>
      </c>
      <c r="L30" s="8">
        <f>K30*32</f>
        <v>96000</v>
      </c>
      <c r="M30" s="2">
        <v>5000</v>
      </c>
      <c r="N30" s="8">
        <f>M30*32</f>
        <v>160000</v>
      </c>
    </row>
    <row r="31" spans="1:14" x14ac:dyDescent="0.55000000000000004">
      <c r="C31" s="13"/>
      <c r="D31" s="13"/>
      <c r="E31" s="34" t="s">
        <v>290</v>
      </c>
      <c r="F31" s="13" t="s">
        <v>42</v>
      </c>
      <c r="G31" s="13">
        <v>1</v>
      </c>
      <c r="H31" s="13" t="s">
        <v>42</v>
      </c>
      <c r="I31" s="2">
        <v>4000</v>
      </c>
      <c r="J31" s="8">
        <f>I31*7</f>
        <v>28000</v>
      </c>
      <c r="K31" s="2">
        <v>5000</v>
      </c>
      <c r="L31" s="8">
        <f>K31*7</f>
        <v>35000</v>
      </c>
      <c r="M31" s="2">
        <v>3000</v>
      </c>
      <c r="N31" s="8">
        <f>M31*7</f>
        <v>21000</v>
      </c>
    </row>
    <row r="32" spans="1:14" x14ac:dyDescent="0.55000000000000004">
      <c r="C32" s="13"/>
      <c r="D32" s="13"/>
      <c r="E32" s="34" t="s">
        <v>2</v>
      </c>
      <c r="F32" s="13" t="s">
        <v>42</v>
      </c>
      <c r="G32" s="13">
        <v>1</v>
      </c>
      <c r="H32" s="13" t="s">
        <v>42</v>
      </c>
      <c r="I32" s="2">
        <v>3000</v>
      </c>
      <c r="J32" s="8">
        <f>I32*6</f>
        <v>18000</v>
      </c>
      <c r="K32" s="2">
        <v>4000</v>
      </c>
      <c r="L32" s="8">
        <f>K32*6</f>
        <v>24000</v>
      </c>
      <c r="M32" s="2">
        <v>4000</v>
      </c>
      <c r="N32" s="8">
        <f>M32*6</f>
        <v>24000</v>
      </c>
    </row>
    <row r="33" spans="3:14" x14ac:dyDescent="0.55000000000000004">
      <c r="C33" s="13"/>
      <c r="D33" s="13"/>
      <c r="E33" s="34" t="s">
        <v>39</v>
      </c>
      <c r="F33" s="13" t="s">
        <v>42</v>
      </c>
      <c r="G33" s="13">
        <v>1</v>
      </c>
      <c r="H33" s="13" t="s">
        <v>42</v>
      </c>
      <c r="I33" s="2">
        <v>5000</v>
      </c>
      <c r="J33" s="8">
        <f>I33*9</f>
        <v>45000</v>
      </c>
      <c r="K33" s="2">
        <v>6000</v>
      </c>
      <c r="L33" s="8">
        <f>K33*9</f>
        <v>54000</v>
      </c>
      <c r="M33" s="2">
        <v>10000</v>
      </c>
      <c r="N33" s="8">
        <f>M33*9</f>
        <v>90000</v>
      </c>
    </row>
  </sheetData>
  <mergeCells count="3">
    <mergeCell ref="I25:J25"/>
    <mergeCell ref="K25:L25"/>
    <mergeCell ref="M25:N2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3"/>
  <sheetViews>
    <sheetView topLeftCell="D1" zoomScale="78" zoomScaleNormal="78" zoomScalePageLayoutView="86" workbookViewId="0">
      <selection activeCell="D1" sqref="A1:XFD1048576"/>
    </sheetView>
  </sheetViews>
  <sheetFormatPr defaultColWidth="9.140625" defaultRowHeight="24" x14ac:dyDescent="0.55000000000000004"/>
  <cols>
    <col min="1" max="1" width="12" style="5" customWidth="1"/>
    <col min="2" max="2" width="7" style="51" customWidth="1"/>
    <col min="3" max="3" width="10.42578125" style="51" customWidth="1"/>
    <col min="4" max="4" width="39.42578125" style="5" customWidth="1"/>
    <col min="5" max="5" width="8.28515625" style="51" customWidth="1"/>
    <col min="6" max="6" width="9.140625" style="51" customWidth="1"/>
    <col min="7" max="7" width="8.85546875" style="51" customWidth="1"/>
    <col min="8" max="8" width="10.28515625" style="53" customWidth="1"/>
    <col min="9" max="9" width="11.42578125" style="53" customWidth="1"/>
    <col min="10" max="10" width="10.5703125" style="53" customWidth="1"/>
    <col min="11" max="11" width="11.7109375" style="51" customWidth="1"/>
    <col min="12" max="12" width="11.42578125" style="5" customWidth="1"/>
    <col min="13" max="13" width="11.42578125" style="141" customWidth="1"/>
    <col min="14" max="14" width="10.28515625" style="37" customWidth="1"/>
    <col min="15" max="15" width="15.28515625" style="38" customWidth="1"/>
    <col min="16" max="16" width="9" style="51" customWidth="1"/>
    <col min="17" max="17" width="15" style="36" customWidth="1"/>
    <col min="18" max="18" width="9.7109375" style="50" customWidth="1"/>
    <col min="19" max="19" width="15.7109375" style="7" customWidth="1"/>
    <col min="20" max="20" width="9.42578125" style="50" customWidth="1"/>
    <col min="21" max="21" width="16" style="7" customWidth="1"/>
    <col min="22" max="22" width="9.140625" style="50" customWidth="1"/>
    <col min="23" max="23" width="15.42578125" style="7" customWidth="1"/>
    <col min="24" max="24" width="23.28515625" style="5" customWidth="1"/>
    <col min="25" max="16384" width="9.140625" style="5"/>
  </cols>
  <sheetData>
    <row r="1" spans="1:23" s="25" customFormat="1" ht="21.75" customHeight="1" x14ac:dyDescent="0.55000000000000004">
      <c r="A1" s="149" t="s">
        <v>371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3" ht="21.75" customHeight="1" x14ac:dyDescent="0.55000000000000004">
      <c r="A2" s="150" t="s">
        <v>320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</row>
    <row r="3" spans="1:23" ht="21.75" customHeight="1" x14ac:dyDescent="0.55000000000000004">
      <c r="A3" s="26" t="s">
        <v>122</v>
      </c>
      <c r="B3" s="26" t="s">
        <v>15</v>
      </c>
      <c r="C3" s="26" t="s">
        <v>120</v>
      </c>
      <c r="D3" s="26"/>
      <c r="E3" s="26" t="s">
        <v>124</v>
      </c>
      <c r="F3" s="26" t="s">
        <v>16</v>
      </c>
      <c r="G3" s="26" t="s">
        <v>31</v>
      </c>
      <c r="H3" s="154" t="s">
        <v>18</v>
      </c>
      <c r="I3" s="155"/>
      <c r="J3" s="156"/>
      <c r="K3" s="26" t="s">
        <v>19</v>
      </c>
      <c r="L3" s="26" t="s">
        <v>20</v>
      </c>
      <c r="M3" s="138" t="s">
        <v>21</v>
      </c>
      <c r="N3" s="27" t="s">
        <v>17</v>
      </c>
      <c r="O3" s="27" t="s">
        <v>33</v>
      </c>
      <c r="P3" s="144" t="s">
        <v>22</v>
      </c>
      <c r="Q3" s="145"/>
      <c r="R3" s="144" t="s">
        <v>23</v>
      </c>
      <c r="S3" s="145"/>
      <c r="T3" s="144" t="s">
        <v>24</v>
      </c>
      <c r="U3" s="145"/>
      <c r="V3" s="144" t="s">
        <v>25</v>
      </c>
      <c r="W3" s="145"/>
    </row>
    <row r="4" spans="1:23" ht="21.75" customHeight="1" x14ac:dyDescent="0.55000000000000004">
      <c r="A4" s="28"/>
      <c r="B4" s="28" t="s">
        <v>26</v>
      </c>
      <c r="C4" s="28" t="s">
        <v>121</v>
      </c>
      <c r="D4" s="28" t="s">
        <v>123</v>
      </c>
      <c r="E4" s="28" t="s">
        <v>125</v>
      </c>
      <c r="F4" s="28" t="s">
        <v>27</v>
      </c>
      <c r="G4" s="28" t="s">
        <v>27</v>
      </c>
      <c r="H4" s="151" t="s">
        <v>29</v>
      </c>
      <c r="I4" s="152"/>
      <c r="J4" s="153"/>
      <c r="K4" s="28" t="s">
        <v>143</v>
      </c>
      <c r="L4" s="28" t="s">
        <v>30</v>
      </c>
      <c r="M4" s="139" t="s">
        <v>126</v>
      </c>
      <c r="N4" s="29" t="s">
        <v>28</v>
      </c>
      <c r="O4" s="29" t="s">
        <v>127</v>
      </c>
      <c r="P4" s="30" t="s">
        <v>316</v>
      </c>
      <c r="Q4" s="30"/>
      <c r="R4" s="30" t="s">
        <v>317</v>
      </c>
      <c r="S4" s="30"/>
      <c r="T4" s="30" t="s">
        <v>318</v>
      </c>
      <c r="U4" s="30"/>
      <c r="V4" s="30" t="s">
        <v>319</v>
      </c>
      <c r="W4" s="30"/>
    </row>
    <row r="5" spans="1:23" x14ac:dyDescent="0.55000000000000004">
      <c r="A5" s="31"/>
      <c r="B5" s="31"/>
      <c r="C5" s="31"/>
      <c r="D5" s="31"/>
      <c r="E5" s="31"/>
      <c r="F5" s="31"/>
      <c r="G5" s="31"/>
      <c r="H5" s="43">
        <v>2561</v>
      </c>
      <c r="I5" s="31">
        <v>2562</v>
      </c>
      <c r="J5" s="31">
        <v>2563</v>
      </c>
      <c r="K5" s="31">
        <f>J5+1</f>
        <v>2564</v>
      </c>
      <c r="L5" s="31" t="s">
        <v>32</v>
      </c>
      <c r="M5" s="140">
        <f>J5+1</f>
        <v>2564</v>
      </c>
      <c r="N5" s="32" t="s">
        <v>31</v>
      </c>
      <c r="O5" s="32"/>
      <c r="P5" s="2" t="s">
        <v>12</v>
      </c>
      <c r="Q5" s="8" t="s">
        <v>128</v>
      </c>
      <c r="R5" s="2" t="s">
        <v>12</v>
      </c>
      <c r="S5" s="8" t="s">
        <v>128</v>
      </c>
      <c r="T5" s="2" t="s">
        <v>12</v>
      </c>
      <c r="U5" s="8" t="s">
        <v>128</v>
      </c>
      <c r="V5" s="2" t="s">
        <v>12</v>
      </c>
      <c r="W5" s="8" t="s">
        <v>128</v>
      </c>
    </row>
    <row r="6" spans="1:23" x14ac:dyDescent="0.55000000000000004">
      <c r="A6" s="15"/>
      <c r="B6" s="15"/>
      <c r="C6" s="54"/>
      <c r="D6" s="55" t="s">
        <v>292</v>
      </c>
      <c r="E6" s="54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x14ac:dyDescent="0.55000000000000004">
      <c r="A7" s="43"/>
      <c r="B7" s="13">
        <f t="shared" ref="B7:B71" si="0">IF(B6&gt;0,B6+1,B5+1)</f>
        <v>1</v>
      </c>
      <c r="C7" s="56" t="s">
        <v>160</v>
      </c>
      <c r="D7" s="44" t="s">
        <v>62</v>
      </c>
      <c r="E7" s="9" t="s">
        <v>35</v>
      </c>
      <c r="F7" s="9">
        <v>100</v>
      </c>
      <c r="G7" s="9" t="s">
        <v>48</v>
      </c>
      <c r="H7" s="117">
        <v>25</v>
      </c>
      <c r="I7" s="113">
        <v>64</v>
      </c>
      <c r="J7" s="113">
        <v>60</v>
      </c>
      <c r="K7" s="113">
        <v>60</v>
      </c>
      <c r="L7" s="117">
        <v>10</v>
      </c>
      <c r="M7" s="123">
        <v>45</v>
      </c>
      <c r="N7" s="119">
        <v>400</v>
      </c>
      <c r="O7" s="113">
        <f t="shared" ref="O7" si="1">M7*N7</f>
        <v>18000</v>
      </c>
      <c r="P7" s="118">
        <v>10</v>
      </c>
      <c r="Q7" s="113">
        <f t="shared" ref="Q7" si="2">N7*P7</f>
        <v>4000</v>
      </c>
      <c r="R7" s="118">
        <v>10</v>
      </c>
      <c r="S7" s="113">
        <f t="shared" ref="S7" si="3">$N7*R7</f>
        <v>4000</v>
      </c>
      <c r="T7" s="118">
        <v>10</v>
      </c>
      <c r="U7" s="113">
        <f t="shared" ref="U7" si="4">$N7*T7</f>
        <v>4000</v>
      </c>
      <c r="V7" s="118">
        <v>5</v>
      </c>
      <c r="W7" s="113">
        <f>V7*N7</f>
        <v>2000</v>
      </c>
    </row>
    <row r="8" spans="1:23" x14ac:dyDescent="0.55000000000000004">
      <c r="A8" s="43"/>
      <c r="B8" s="13">
        <f t="shared" si="0"/>
        <v>2</v>
      </c>
      <c r="C8" s="56" t="s">
        <v>161</v>
      </c>
      <c r="D8" s="44" t="s">
        <v>63</v>
      </c>
      <c r="E8" s="9" t="s">
        <v>35</v>
      </c>
      <c r="F8" s="9">
        <v>100</v>
      </c>
      <c r="G8" s="9" t="s">
        <v>48</v>
      </c>
      <c r="H8" s="117">
        <v>170</v>
      </c>
      <c r="I8" s="113">
        <v>197</v>
      </c>
      <c r="J8" s="113">
        <v>200</v>
      </c>
      <c r="K8" s="113">
        <v>200</v>
      </c>
      <c r="L8" s="117">
        <v>19</v>
      </c>
      <c r="M8" s="123">
        <v>180</v>
      </c>
      <c r="N8" s="113">
        <v>280</v>
      </c>
      <c r="O8" s="113">
        <f t="shared" ref="O8:O32" si="5">M8*N8</f>
        <v>50400</v>
      </c>
      <c r="P8" s="118">
        <v>100</v>
      </c>
      <c r="Q8" s="113">
        <f t="shared" ref="Q8:Q32" si="6">N8*P8</f>
        <v>28000</v>
      </c>
      <c r="R8" s="118">
        <v>40</v>
      </c>
      <c r="S8" s="113">
        <f t="shared" ref="S8:S32" si="7">$N8*R8</f>
        <v>11200</v>
      </c>
      <c r="T8" s="118">
        <v>40</v>
      </c>
      <c r="U8" s="113">
        <f t="shared" ref="S8:U32" si="8">$N8*T8</f>
        <v>11200</v>
      </c>
      <c r="V8" s="118">
        <v>0</v>
      </c>
      <c r="W8" s="113">
        <f t="shared" ref="W8:W73" si="9">V8*N8</f>
        <v>0</v>
      </c>
    </row>
    <row r="9" spans="1:23" x14ac:dyDescent="0.55000000000000004">
      <c r="A9" s="43"/>
      <c r="B9" s="13">
        <f t="shared" si="0"/>
        <v>3</v>
      </c>
      <c r="C9" s="56" t="s">
        <v>162</v>
      </c>
      <c r="D9" s="44" t="s">
        <v>64</v>
      </c>
      <c r="E9" s="9" t="s">
        <v>35</v>
      </c>
      <c r="F9" s="9">
        <v>100</v>
      </c>
      <c r="G9" s="9" t="s">
        <v>48</v>
      </c>
      <c r="H9" s="117">
        <v>6</v>
      </c>
      <c r="I9" s="113">
        <v>0</v>
      </c>
      <c r="J9" s="113">
        <v>0</v>
      </c>
      <c r="K9" s="113">
        <v>5</v>
      </c>
      <c r="L9" s="117">
        <v>0</v>
      </c>
      <c r="M9" s="123">
        <f t="shared" ref="M9:M68" si="10">K9-L9</f>
        <v>5</v>
      </c>
      <c r="N9" s="113">
        <v>481</v>
      </c>
      <c r="O9" s="113">
        <f t="shared" si="5"/>
        <v>2405</v>
      </c>
      <c r="P9" s="118">
        <v>5</v>
      </c>
      <c r="Q9" s="113">
        <f>P9*N9</f>
        <v>2405</v>
      </c>
      <c r="R9" s="118">
        <v>0</v>
      </c>
      <c r="S9" s="113">
        <f t="shared" si="7"/>
        <v>0</v>
      </c>
      <c r="T9" s="118">
        <v>0</v>
      </c>
      <c r="U9" s="113">
        <f t="shared" si="8"/>
        <v>0</v>
      </c>
      <c r="V9" s="118">
        <v>0</v>
      </c>
      <c r="W9" s="113">
        <f t="shared" si="9"/>
        <v>0</v>
      </c>
    </row>
    <row r="10" spans="1:23" x14ac:dyDescent="0.55000000000000004">
      <c r="A10" s="43"/>
      <c r="B10" s="13">
        <f t="shared" si="0"/>
        <v>4</v>
      </c>
      <c r="C10" s="56"/>
      <c r="D10" s="44" t="s">
        <v>366</v>
      </c>
      <c r="E10" s="9" t="s">
        <v>35</v>
      </c>
      <c r="F10" s="9">
        <v>100</v>
      </c>
      <c r="G10" s="9" t="s">
        <v>48</v>
      </c>
      <c r="H10" s="117">
        <v>20</v>
      </c>
      <c r="I10" s="113">
        <v>20</v>
      </c>
      <c r="J10" s="113">
        <v>30</v>
      </c>
      <c r="K10" s="113">
        <v>30</v>
      </c>
      <c r="L10" s="117">
        <v>0</v>
      </c>
      <c r="M10" s="123">
        <v>30</v>
      </c>
      <c r="N10" s="119">
        <v>400</v>
      </c>
      <c r="O10" s="113">
        <f t="shared" si="5"/>
        <v>12000</v>
      </c>
      <c r="P10" s="118">
        <v>10</v>
      </c>
      <c r="Q10" s="113">
        <f>P10*N10</f>
        <v>4000</v>
      </c>
      <c r="R10" s="118">
        <v>10</v>
      </c>
      <c r="S10" s="113">
        <f t="shared" si="7"/>
        <v>4000</v>
      </c>
      <c r="T10" s="118">
        <v>10</v>
      </c>
      <c r="U10" s="113">
        <f t="shared" si="8"/>
        <v>4000</v>
      </c>
      <c r="V10" s="118">
        <v>0</v>
      </c>
      <c r="W10" s="113">
        <f t="shared" si="9"/>
        <v>0</v>
      </c>
    </row>
    <row r="11" spans="1:23" x14ac:dyDescent="0.55000000000000004">
      <c r="A11" s="43"/>
      <c r="B11" s="13">
        <f t="shared" si="0"/>
        <v>5</v>
      </c>
      <c r="C11" s="56" t="s">
        <v>163</v>
      </c>
      <c r="D11" s="44" t="s">
        <v>65</v>
      </c>
      <c r="E11" s="9" t="s">
        <v>35</v>
      </c>
      <c r="F11" s="9">
        <v>100</v>
      </c>
      <c r="G11" s="9" t="s">
        <v>48</v>
      </c>
      <c r="H11" s="117">
        <v>160</v>
      </c>
      <c r="I11" s="113">
        <v>230</v>
      </c>
      <c r="J11" s="113">
        <v>200</v>
      </c>
      <c r="K11" s="113">
        <v>190</v>
      </c>
      <c r="L11" s="117">
        <v>36</v>
      </c>
      <c r="M11" s="123">
        <v>150</v>
      </c>
      <c r="N11" s="119">
        <v>250</v>
      </c>
      <c r="O11" s="113">
        <f t="shared" si="5"/>
        <v>37500</v>
      </c>
      <c r="P11" s="118">
        <v>100</v>
      </c>
      <c r="Q11" s="113">
        <f t="shared" si="6"/>
        <v>25000</v>
      </c>
      <c r="R11" s="118">
        <v>0</v>
      </c>
      <c r="S11" s="113">
        <f t="shared" si="8"/>
        <v>0</v>
      </c>
      <c r="T11" s="118">
        <v>50</v>
      </c>
      <c r="U11" s="113">
        <f t="shared" si="8"/>
        <v>12500</v>
      </c>
      <c r="V11" s="118">
        <v>0</v>
      </c>
      <c r="W11" s="113">
        <f t="shared" si="9"/>
        <v>0</v>
      </c>
    </row>
    <row r="12" spans="1:23" x14ac:dyDescent="0.55000000000000004">
      <c r="A12" s="43"/>
      <c r="B12" s="13">
        <f t="shared" si="0"/>
        <v>6</v>
      </c>
      <c r="C12" s="56" t="s">
        <v>164</v>
      </c>
      <c r="D12" s="44" t="s">
        <v>334</v>
      </c>
      <c r="E12" s="9" t="s">
        <v>35</v>
      </c>
      <c r="F12" s="9">
        <v>100</v>
      </c>
      <c r="G12" s="9" t="s">
        <v>48</v>
      </c>
      <c r="H12" s="117">
        <v>110</v>
      </c>
      <c r="I12" s="113">
        <v>100</v>
      </c>
      <c r="J12" s="113">
        <v>100</v>
      </c>
      <c r="K12" s="113">
        <v>100</v>
      </c>
      <c r="L12" s="117">
        <v>20</v>
      </c>
      <c r="M12" s="123">
        <v>100</v>
      </c>
      <c r="N12" s="119">
        <v>300</v>
      </c>
      <c r="O12" s="113">
        <f t="shared" si="5"/>
        <v>30000</v>
      </c>
      <c r="P12" s="118">
        <v>50</v>
      </c>
      <c r="Q12" s="113">
        <f t="shared" si="6"/>
        <v>15000</v>
      </c>
      <c r="R12" s="118">
        <v>0</v>
      </c>
      <c r="S12" s="113">
        <f t="shared" si="7"/>
        <v>0</v>
      </c>
      <c r="T12" s="118">
        <v>50</v>
      </c>
      <c r="U12" s="113">
        <f t="shared" si="8"/>
        <v>15000</v>
      </c>
      <c r="V12" s="118">
        <v>0</v>
      </c>
      <c r="W12" s="113">
        <f t="shared" si="9"/>
        <v>0</v>
      </c>
    </row>
    <row r="13" spans="1:23" x14ac:dyDescent="0.55000000000000004">
      <c r="A13" s="43"/>
      <c r="B13" s="13">
        <f t="shared" si="0"/>
        <v>7</v>
      </c>
      <c r="C13" s="56" t="s">
        <v>165</v>
      </c>
      <c r="D13" s="44" t="s">
        <v>66</v>
      </c>
      <c r="E13" s="9" t="s">
        <v>35</v>
      </c>
      <c r="F13" s="9">
        <v>100</v>
      </c>
      <c r="G13" s="9" t="s">
        <v>48</v>
      </c>
      <c r="H13" s="117">
        <v>80</v>
      </c>
      <c r="I13" s="113">
        <v>80</v>
      </c>
      <c r="J13" s="113">
        <v>80</v>
      </c>
      <c r="K13" s="113">
        <v>80</v>
      </c>
      <c r="L13" s="117">
        <v>15</v>
      </c>
      <c r="M13" s="123">
        <v>60</v>
      </c>
      <c r="N13" s="113">
        <v>280</v>
      </c>
      <c r="O13" s="113">
        <f t="shared" si="5"/>
        <v>16800</v>
      </c>
      <c r="P13" s="118">
        <v>0</v>
      </c>
      <c r="Q13" s="113">
        <f t="shared" si="6"/>
        <v>0</v>
      </c>
      <c r="R13" s="118">
        <v>20</v>
      </c>
      <c r="S13" s="113">
        <f t="shared" si="7"/>
        <v>5600</v>
      </c>
      <c r="T13" s="118">
        <v>20</v>
      </c>
      <c r="U13" s="113">
        <f t="shared" si="8"/>
        <v>5600</v>
      </c>
      <c r="V13" s="118">
        <v>20</v>
      </c>
      <c r="W13" s="113">
        <f t="shared" si="9"/>
        <v>5600</v>
      </c>
    </row>
    <row r="14" spans="1:23" x14ac:dyDescent="0.55000000000000004">
      <c r="A14" s="43"/>
      <c r="B14" s="13">
        <f t="shared" si="0"/>
        <v>8</v>
      </c>
      <c r="C14" s="56" t="s">
        <v>166</v>
      </c>
      <c r="D14" s="44" t="s">
        <v>67</v>
      </c>
      <c r="E14" s="9" t="s">
        <v>35</v>
      </c>
      <c r="F14" s="9">
        <v>2000</v>
      </c>
      <c r="G14" s="9" t="s">
        <v>48</v>
      </c>
      <c r="H14" s="117">
        <v>4</v>
      </c>
      <c r="I14" s="113">
        <v>4</v>
      </c>
      <c r="J14" s="113">
        <v>4</v>
      </c>
      <c r="K14" s="113">
        <v>4</v>
      </c>
      <c r="L14" s="117">
        <v>0</v>
      </c>
      <c r="M14" s="123">
        <f t="shared" si="10"/>
        <v>4</v>
      </c>
      <c r="N14" s="113">
        <v>2000</v>
      </c>
      <c r="O14" s="113">
        <f t="shared" si="5"/>
        <v>8000</v>
      </c>
      <c r="P14" s="118">
        <v>4</v>
      </c>
      <c r="Q14" s="113">
        <f t="shared" si="6"/>
        <v>8000</v>
      </c>
      <c r="R14" s="118">
        <v>0</v>
      </c>
      <c r="S14" s="113">
        <f t="shared" si="7"/>
        <v>0</v>
      </c>
      <c r="T14" s="118">
        <v>0</v>
      </c>
      <c r="U14" s="113">
        <f t="shared" si="8"/>
        <v>0</v>
      </c>
      <c r="V14" s="118">
        <v>0</v>
      </c>
      <c r="W14" s="113">
        <f t="shared" si="9"/>
        <v>0</v>
      </c>
    </row>
    <row r="15" spans="1:23" x14ac:dyDescent="0.55000000000000004">
      <c r="A15" s="43"/>
      <c r="B15" s="13">
        <f t="shared" si="0"/>
        <v>9</v>
      </c>
      <c r="C15" s="56" t="s">
        <v>167</v>
      </c>
      <c r="D15" s="57" t="s">
        <v>68</v>
      </c>
      <c r="E15" s="9" t="s">
        <v>35</v>
      </c>
      <c r="F15" s="9">
        <v>100</v>
      </c>
      <c r="G15" s="9" t="s">
        <v>48</v>
      </c>
      <c r="H15" s="117">
        <v>10</v>
      </c>
      <c r="I15" s="113">
        <v>10</v>
      </c>
      <c r="J15" s="113">
        <v>10</v>
      </c>
      <c r="K15" s="113">
        <v>10</v>
      </c>
      <c r="L15" s="117">
        <v>9</v>
      </c>
      <c r="M15" s="123">
        <v>0</v>
      </c>
      <c r="N15" s="113">
        <v>1800</v>
      </c>
      <c r="O15" s="113">
        <f t="shared" si="5"/>
        <v>0</v>
      </c>
      <c r="P15" s="118">
        <v>0</v>
      </c>
      <c r="Q15" s="113">
        <f t="shared" si="6"/>
        <v>0</v>
      </c>
      <c r="R15" s="118">
        <v>0</v>
      </c>
      <c r="S15" s="113">
        <f t="shared" si="7"/>
        <v>0</v>
      </c>
      <c r="T15" s="118">
        <v>0</v>
      </c>
      <c r="U15" s="113">
        <f t="shared" si="8"/>
        <v>0</v>
      </c>
      <c r="V15" s="118">
        <v>0</v>
      </c>
      <c r="W15" s="113">
        <f t="shared" si="9"/>
        <v>0</v>
      </c>
    </row>
    <row r="16" spans="1:23" x14ac:dyDescent="0.55000000000000004">
      <c r="A16" s="43"/>
      <c r="B16" s="13">
        <f t="shared" si="0"/>
        <v>10</v>
      </c>
      <c r="C16" s="56" t="s">
        <v>168</v>
      </c>
      <c r="D16" s="44" t="s">
        <v>69</v>
      </c>
      <c r="E16" s="9" t="s">
        <v>35</v>
      </c>
      <c r="F16" s="9">
        <v>100</v>
      </c>
      <c r="G16" s="9" t="s">
        <v>48</v>
      </c>
      <c r="H16" s="117">
        <v>10</v>
      </c>
      <c r="I16" s="113">
        <v>10</v>
      </c>
      <c r="J16" s="113">
        <v>10</v>
      </c>
      <c r="K16" s="113">
        <v>10</v>
      </c>
      <c r="L16" s="117">
        <v>4</v>
      </c>
      <c r="M16" s="123">
        <v>0</v>
      </c>
      <c r="N16" s="113">
        <v>1800</v>
      </c>
      <c r="O16" s="113">
        <f t="shared" si="5"/>
        <v>0</v>
      </c>
      <c r="P16" s="118">
        <v>0</v>
      </c>
      <c r="Q16" s="113">
        <f t="shared" si="6"/>
        <v>0</v>
      </c>
      <c r="R16" s="118">
        <v>0</v>
      </c>
      <c r="S16" s="113">
        <f t="shared" si="7"/>
        <v>0</v>
      </c>
      <c r="T16" s="118">
        <v>0</v>
      </c>
      <c r="U16" s="113">
        <f t="shared" si="8"/>
        <v>0</v>
      </c>
      <c r="V16" s="118">
        <v>0</v>
      </c>
      <c r="W16" s="113">
        <f t="shared" si="9"/>
        <v>0</v>
      </c>
    </row>
    <row r="17" spans="1:23" x14ac:dyDescent="0.55000000000000004">
      <c r="A17" s="43"/>
      <c r="B17" s="13">
        <f t="shared" si="0"/>
        <v>11</v>
      </c>
      <c r="C17" s="56" t="s">
        <v>169</v>
      </c>
      <c r="D17" s="44" t="s">
        <v>11</v>
      </c>
      <c r="E17" s="9" t="s">
        <v>35</v>
      </c>
      <c r="F17" s="136">
        <v>1000</v>
      </c>
      <c r="G17" s="9" t="s">
        <v>48</v>
      </c>
      <c r="H17" s="117">
        <v>20</v>
      </c>
      <c r="I17" s="113">
        <v>12</v>
      </c>
      <c r="J17" s="113">
        <v>15</v>
      </c>
      <c r="K17" s="113">
        <v>15</v>
      </c>
      <c r="L17" s="117">
        <v>1</v>
      </c>
      <c r="M17" s="123">
        <v>15</v>
      </c>
      <c r="N17" s="119">
        <v>2000</v>
      </c>
      <c r="O17" s="113">
        <f t="shared" si="5"/>
        <v>30000</v>
      </c>
      <c r="P17" s="118">
        <v>10</v>
      </c>
      <c r="Q17" s="113">
        <f t="shared" si="6"/>
        <v>20000</v>
      </c>
      <c r="R17" s="118">
        <v>0</v>
      </c>
      <c r="S17" s="113">
        <f t="shared" si="7"/>
        <v>0</v>
      </c>
      <c r="T17" s="118">
        <v>5</v>
      </c>
      <c r="U17" s="113">
        <f t="shared" si="8"/>
        <v>10000</v>
      </c>
      <c r="V17" s="118"/>
      <c r="W17" s="113">
        <f t="shared" si="9"/>
        <v>0</v>
      </c>
    </row>
    <row r="18" spans="1:23" s="99" customFormat="1" x14ac:dyDescent="0.55000000000000004">
      <c r="A18" s="98"/>
      <c r="B18" s="13">
        <f t="shared" si="0"/>
        <v>12</v>
      </c>
      <c r="C18" s="69" t="s">
        <v>170</v>
      </c>
      <c r="D18" s="59" t="s">
        <v>70</v>
      </c>
      <c r="E18" s="12" t="s">
        <v>49</v>
      </c>
      <c r="F18" s="12">
        <v>10</v>
      </c>
      <c r="G18" s="12" t="s">
        <v>48</v>
      </c>
      <c r="H18" s="123">
        <v>15</v>
      </c>
      <c r="I18" s="124">
        <v>15</v>
      </c>
      <c r="J18" s="124">
        <v>20</v>
      </c>
      <c r="K18" s="124">
        <v>20</v>
      </c>
      <c r="L18" s="123">
        <v>2</v>
      </c>
      <c r="M18" s="123">
        <v>20</v>
      </c>
      <c r="N18" s="137">
        <v>580</v>
      </c>
      <c r="O18" s="124">
        <f t="shared" si="5"/>
        <v>11600</v>
      </c>
      <c r="P18" s="125">
        <v>10</v>
      </c>
      <c r="Q18" s="124">
        <f t="shared" si="6"/>
        <v>5800</v>
      </c>
      <c r="R18" s="125">
        <v>0</v>
      </c>
      <c r="S18" s="124">
        <f t="shared" si="7"/>
        <v>0</v>
      </c>
      <c r="T18" s="125">
        <v>10</v>
      </c>
      <c r="U18" s="124">
        <f t="shared" si="8"/>
        <v>5800</v>
      </c>
      <c r="V18" s="125">
        <v>0</v>
      </c>
      <c r="W18" s="124">
        <f t="shared" si="9"/>
        <v>0</v>
      </c>
    </row>
    <row r="19" spans="1:23" x14ac:dyDescent="0.55000000000000004">
      <c r="A19" s="43"/>
      <c r="B19" s="13">
        <f t="shared" si="0"/>
        <v>13</v>
      </c>
      <c r="C19" s="56" t="s">
        <v>171</v>
      </c>
      <c r="D19" s="44" t="s">
        <v>71</v>
      </c>
      <c r="E19" s="10" t="s">
        <v>14</v>
      </c>
      <c r="F19" s="9">
        <v>10</v>
      </c>
      <c r="G19" s="10" t="s">
        <v>48</v>
      </c>
      <c r="H19" s="117">
        <v>10</v>
      </c>
      <c r="I19" s="113">
        <v>10</v>
      </c>
      <c r="J19" s="113">
        <v>10</v>
      </c>
      <c r="K19" s="113">
        <v>10</v>
      </c>
      <c r="L19" s="117">
        <v>0</v>
      </c>
      <c r="M19" s="123">
        <f t="shared" si="10"/>
        <v>10</v>
      </c>
      <c r="N19" s="113">
        <v>500</v>
      </c>
      <c r="O19" s="113">
        <f t="shared" si="5"/>
        <v>5000</v>
      </c>
      <c r="P19" s="118">
        <v>0</v>
      </c>
      <c r="Q19" s="113">
        <f t="shared" si="6"/>
        <v>0</v>
      </c>
      <c r="R19" s="118">
        <v>10</v>
      </c>
      <c r="S19" s="113">
        <f t="shared" si="7"/>
        <v>5000</v>
      </c>
      <c r="T19" s="118">
        <v>0</v>
      </c>
      <c r="U19" s="113">
        <f t="shared" si="8"/>
        <v>0</v>
      </c>
      <c r="V19" s="118">
        <v>0</v>
      </c>
      <c r="W19" s="113">
        <f t="shared" si="9"/>
        <v>0</v>
      </c>
    </row>
    <row r="20" spans="1:23" x14ac:dyDescent="0.55000000000000004">
      <c r="A20" s="43"/>
      <c r="B20" s="13">
        <f t="shared" si="0"/>
        <v>14</v>
      </c>
      <c r="C20" s="56" t="s">
        <v>172</v>
      </c>
      <c r="D20" s="45" t="s">
        <v>72</v>
      </c>
      <c r="E20" s="10" t="s">
        <v>50</v>
      </c>
      <c r="F20" s="9">
        <v>1</v>
      </c>
      <c r="G20" s="10" t="s">
        <v>50</v>
      </c>
      <c r="H20" s="117">
        <v>3</v>
      </c>
      <c r="I20" s="113">
        <v>3</v>
      </c>
      <c r="J20" s="113">
        <v>3</v>
      </c>
      <c r="K20" s="113">
        <v>3</v>
      </c>
      <c r="L20" s="117">
        <v>0</v>
      </c>
      <c r="M20" s="123">
        <v>0</v>
      </c>
      <c r="N20" s="113">
        <v>2200</v>
      </c>
      <c r="O20" s="113">
        <f t="shared" si="5"/>
        <v>0</v>
      </c>
      <c r="P20" s="118">
        <v>0</v>
      </c>
      <c r="Q20" s="113">
        <f t="shared" si="6"/>
        <v>0</v>
      </c>
      <c r="R20" s="118">
        <v>0</v>
      </c>
      <c r="S20" s="113">
        <f t="shared" si="7"/>
        <v>0</v>
      </c>
      <c r="T20" s="118">
        <v>0</v>
      </c>
      <c r="U20" s="113">
        <f t="shared" si="8"/>
        <v>0</v>
      </c>
      <c r="V20" s="118">
        <v>0</v>
      </c>
      <c r="W20" s="113">
        <f t="shared" si="9"/>
        <v>0</v>
      </c>
    </row>
    <row r="21" spans="1:23" x14ac:dyDescent="0.55000000000000004">
      <c r="A21" s="43"/>
      <c r="B21" s="13">
        <f t="shared" si="0"/>
        <v>15</v>
      </c>
      <c r="C21" s="114" t="s">
        <v>173</v>
      </c>
      <c r="D21" s="45" t="s">
        <v>38</v>
      </c>
      <c r="E21" s="11" t="s">
        <v>35</v>
      </c>
      <c r="F21" s="9">
        <v>1</v>
      </c>
      <c r="G21" s="11" t="s">
        <v>35</v>
      </c>
      <c r="H21" s="117">
        <v>4</v>
      </c>
      <c r="I21" s="113">
        <v>4</v>
      </c>
      <c r="J21" s="113">
        <v>4</v>
      </c>
      <c r="K21" s="113">
        <v>4</v>
      </c>
      <c r="L21" s="117">
        <v>0</v>
      </c>
      <c r="M21" s="123">
        <f t="shared" si="10"/>
        <v>4</v>
      </c>
      <c r="N21" s="119">
        <v>100</v>
      </c>
      <c r="O21" s="119">
        <f t="shared" si="5"/>
        <v>400</v>
      </c>
      <c r="P21" s="118">
        <v>4</v>
      </c>
      <c r="Q21" s="113">
        <f t="shared" si="6"/>
        <v>400</v>
      </c>
      <c r="R21" s="118">
        <v>0</v>
      </c>
      <c r="S21" s="113">
        <f t="shared" si="7"/>
        <v>0</v>
      </c>
      <c r="T21" s="118">
        <v>0</v>
      </c>
      <c r="U21" s="113">
        <f t="shared" si="8"/>
        <v>0</v>
      </c>
      <c r="V21" s="118">
        <v>0</v>
      </c>
      <c r="W21" s="113">
        <f t="shared" si="9"/>
        <v>0</v>
      </c>
    </row>
    <row r="22" spans="1:23" x14ac:dyDescent="0.55000000000000004">
      <c r="A22" s="43"/>
      <c r="B22" s="13">
        <f t="shared" si="0"/>
        <v>16</v>
      </c>
      <c r="C22" s="114" t="s">
        <v>174</v>
      </c>
      <c r="D22" s="45" t="s">
        <v>10</v>
      </c>
      <c r="E22" s="11" t="s">
        <v>13</v>
      </c>
      <c r="F22" s="9">
        <v>1</v>
      </c>
      <c r="G22" s="11" t="s">
        <v>13</v>
      </c>
      <c r="H22" s="117">
        <v>5</v>
      </c>
      <c r="I22" s="113">
        <v>5</v>
      </c>
      <c r="J22" s="113">
        <v>5</v>
      </c>
      <c r="K22" s="113">
        <v>5</v>
      </c>
      <c r="L22" s="117">
        <v>0</v>
      </c>
      <c r="M22" s="123">
        <f t="shared" si="10"/>
        <v>5</v>
      </c>
      <c r="N22" s="119">
        <v>1000</v>
      </c>
      <c r="O22" s="119">
        <f t="shared" si="5"/>
        <v>5000</v>
      </c>
      <c r="P22" s="118">
        <v>0</v>
      </c>
      <c r="Q22" s="113">
        <f t="shared" si="6"/>
        <v>0</v>
      </c>
      <c r="R22" s="118">
        <v>5</v>
      </c>
      <c r="S22" s="113">
        <f t="shared" si="7"/>
        <v>5000</v>
      </c>
      <c r="T22" s="118">
        <v>0</v>
      </c>
      <c r="U22" s="113">
        <f t="shared" si="8"/>
        <v>0</v>
      </c>
      <c r="V22" s="118">
        <v>0</v>
      </c>
      <c r="W22" s="113">
        <f t="shared" si="9"/>
        <v>0</v>
      </c>
    </row>
    <row r="23" spans="1:23" x14ac:dyDescent="0.55000000000000004">
      <c r="A23" s="43"/>
      <c r="B23" s="13">
        <f t="shared" si="0"/>
        <v>17</v>
      </c>
      <c r="C23" s="114" t="s">
        <v>175</v>
      </c>
      <c r="D23" s="45" t="s">
        <v>73</v>
      </c>
      <c r="E23" s="9" t="s">
        <v>116</v>
      </c>
      <c r="F23" s="9">
        <v>1</v>
      </c>
      <c r="G23" s="9" t="s">
        <v>116</v>
      </c>
      <c r="H23" s="117">
        <v>80</v>
      </c>
      <c r="I23" s="113">
        <v>80</v>
      </c>
      <c r="J23" s="113">
        <v>80</v>
      </c>
      <c r="K23" s="113">
        <v>80</v>
      </c>
      <c r="L23" s="117">
        <v>0</v>
      </c>
      <c r="M23" s="123">
        <v>0</v>
      </c>
      <c r="N23" s="119">
        <v>50</v>
      </c>
      <c r="O23" s="119">
        <f t="shared" si="5"/>
        <v>0</v>
      </c>
      <c r="P23" s="118">
        <v>0</v>
      </c>
      <c r="Q23" s="113">
        <f t="shared" si="6"/>
        <v>0</v>
      </c>
      <c r="R23" s="118">
        <v>0</v>
      </c>
      <c r="S23" s="113">
        <f t="shared" si="7"/>
        <v>0</v>
      </c>
      <c r="T23" s="118">
        <v>0</v>
      </c>
      <c r="U23" s="113">
        <f t="shared" si="8"/>
        <v>0</v>
      </c>
      <c r="V23" s="118">
        <v>0</v>
      </c>
      <c r="W23" s="113">
        <f t="shared" si="9"/>
        <v>0</v>
      </c>
    </row>
    <row r="24" spans="1:23" x14ac:dyDescent="0.55000000000000004">
      <c r="A24" s="43"/>
      <c r="B24" s="13">
        <f t="shared" si="0"/>
        <v>18</v>
      </c>
      <c r="C24" s="114" t="s">
        <v>176</v>
      </c>
      <c r="D24" s="45" t="s">
        <v>293</v>
      </c>
      <c r="E24" s="9" t="s">
        <v>35</v>
      </c>
      <c r="F24" s="9">
        <v>1000</v>
      </c>
      <c r="G24" s="9" t="s">
        <v>46</v>
      </c>
      <c r="H24" s="117">
        <v>25</v>
      </c>
      <c r="I24" s="113">
        <v>25</v>
      </c>
      <c r="J24" s="113">
        <v>25</v>
      </c>
      <c r="K24" s="113">
        <v>25</v>
      </c>
      <c r="L24" s="117">
        <v>0</v>
      </c>
      <c r="M24" s="123">
        <f t="shared" si="10"/>
        <v>25</v>
      </c>
      <c r="N24" s="113">
        <v>1000</v>
      </c>
      <c r="O24" s="113">
        <f t="shared" si="5"/>
        <v>25000</v>
      </c>
      <c r="P24" s="118">
        <v>10</v>
      </c>
      <c r="Q24" s="113">
        <f t="shared" si="6"/>
        <v>10000</v>
      </c>
      <c r="R24" s="118">
        <v>10</v>
      </c>
      <c r="S24" s="113">
        <f t="shared" si="7"/>
        <v>10000</v>
      </c>
      <c r="T24" s="118">
        <v>5</v>
      </c>
      <c r="U24" s="113">
        <f t="shared" si="8"/>
        <v>5000</v>
      </c>
      <c r="V24" s="118">
        <v>0</v>
      </c>
      <c r="W24" s="113">
        <f t="shared" si="9"/>
        <v>0</v>
      </c>
    </row>
    <row r="25" spans="1:23" x14ac:dyDescent="0.55000000000000004">
      <c r="A25" s="43"/>
      <c r="B25" s="13">
        <f t="shared" si="0"/>
        <v>19</v>
      </c>
      <c r="C25" s="114" t="s">
        <v>177</v>
      </c>
      <c r="D25" s="45" t="s">
        <v>47</v>
      </c>
      <c r="E25" s="9" t="s">
        <v>49</v>
      </c>
      <c r="F25" s="9">
        <v>1</v>
      </c>
      <c r="G25" s="9" t="s">
        <v>49</v>
      </c>
      <c r="H25" s="117">
        <v>400</v>
      </c>
      <c r="I25" s="113">
        <v>400</v>
      </c>
      <c r="J25" s="113">
        <v>400</v>
      </c>
      <c r="K25" s="113">
        <v>400</v>
      </c>
      <c r="L25" s="117">
        <v>0</v>
      </c>
      <c r="M25" s="123">
        <f t="shared" si="10"/>
        <v>400</v>
      </c>
      <c r="N25" s="119">
        <v>40</v>
      </c>
      <c r="O25" s="119">
        <f t="shared" si="5"/>
        <v>16000</v>
      </c>
      <c r="P25" s="118">
        <v>100</v>
      </c>
      <c r="Q25" s="113">
        <f t="shared" si="6"/>
        <v>4000</v>
      </c>
      <c r="R25" s="118">
        <v>100</v>
      </c>
      <c r="S25" s="113">
        <f t="shared" si="7"/>
        <v>4000</v>
      </c>
      <c r="T25" s="118">
        <v>100</v>
      </c>
      <c r="U25" s="113">
        <f t="shared" si="8"/>
        <v>4000</v>
      </c>
      <c r="V25" s="118">
        <v>100</v>
      </c>
      <c r="W25" s="113">
        <f t="shared" si="9"/>
        <v>4000</v>
      </c>
    </row>
    <row r="26" spans="1:23" x14ac:dyDescent="0.55000000000000004">
      <c r="A26" s="43"/>
      <c r="B26" s="13">
        <f t="shared" si="0"/>
        <v>20</v>
      </c>
      <c r="C26" s="114" t="s">
        <v>178</v>
      </c>
      <c r="D26" s="45" t="s">
        <v>74</v>
      </c>
      <c r="E26" s="9" t="s">
        <v>49</v>
      </c>
      <c r="F26" s="9">
        <v>1</v>
      </c>
      <c r="G26" s="9" t="s">
        <v>49</v>
      </c>
      <c r="H26" s="117">
        <v>400</v>
      </c>
      <c r="I26" s="113">
        <v>400</v>
      </c>
      <c r="J26" s="113">
        <v>400</v>
      </c>
      <c r="K26" s="113">
        <v>400</v>
      </c>
      <c r="L26" s="117">
        <v>0</v>
      </c>
      <c r="M26" s="123">
        <f t="shared" si="10"/>
        <v>400</v>
      </c>
      <c r="N26" s="119">
        <v>35</v>
      </c>
      <c r="O26" s="119">
        <f t="shared" si="5"/>
        <v>14000</v>
      </c>
      <c r="P26" s="118">
        <v>100</v>
      </c>
      <c r="Q26" s="113">
        <f t="shared" si="6"/>
        <v>3500</v>
      </c>
      <c r="R26" s="118">
        <v>100</v>
      </c>
      <c r="S26" s="113">
        <f t="shared" si="7"/>
        <v>3500</v>
      </c>
      <c r="T26" s="118">
        <v>100</v>
      </c>
      <c r="U26" s="113">
        <f t="shared" si="8"/>
        <v>3500</v>
      </c>
      <c r="V26" s="118">
        <v>100</v>
      </c>
      <c r="W26" s="113">
        <f t="shared" si="9"/>
        <v>3500</v>
      </c>
    </row>
    <row r="27" spans="1:23" x14ac:dyDescent="0.55000000000000004">
      <c r="A27" s="43"/>
      <c r="B27" s="13">
        <f t="shared" si="0"/>
        <v>21</v>
      </c>
      <c r="C27" s="114" t="s">
        <v>179</v>
      </c>
      <c r="D27" s="45" t="s">
        <v>345</v>
      </c>
      <c r="E27" s="9" t="s">
        <v>117</v>
      </c>
      <c r="F27" s="9">
        <v>1000</v>
      </c>
      <c r="G27" s="9" t="s">
        <v>46</v>
      </c>
      <c r="H27" s="117">
        <v>6</v>
      </c>
      <c r="I27" s="113">
        <v>6</v>
      </c>
      <c r="J27" s="113">
        <v>6</v>
      </c>
      <c r="K27" s="113">
        <v>15</v>
      </c>
      <c r="L27" s="117">
        <v>7</v>
      </c>
      <c r="M27" s="123">
        <v>10</v>
      </c>
      <c r="N27" s="119">
        <v>220</v>
      </c>
      <c r="O27" s="113">
        <f t="shared" si="5"/>
        <v>2200</v>
      </c>
      <c r="P27" s="118">
        <v>5</v>
      </c>
      <c r="Q27" s="113">
        <f t="shared" si="6"/>
        <v>1100</v>
      </c>
      <c r="R27" s="118">
        <v>0</v>
      </c>
      <c r="S27" s="113">
        <f t="shared" si="7"/>
        <v>0</v>
      </c>
      <c r="T27" s="118">
        <v>5</v>
      </c>
      <c r="U27" s="113">
        <f t="shared" si="8"/>
        <v>1100</v>
      </c>
      <c r="V27" s="118">
        <v>0</v>
      </c>
      <c r="W27" s="113">
        <f t="shared" si="9"/>
        <v>0</v>
      </c>
    </row>
    <row r="28" spans="1:23" x14ac:dyDescent="0.55000000000000004">
      <c r="A28" s="43"/>
      <c r="B28" s="13">
        <f t="shared" si="0"/>
        <v>22</v>
      </c>
      <c r="C28" s="56" t="s">
        <v>180</v>
      </c>
      <c r="D28" s="45" t="s">
        <v>344</v>
      </c>
      <c r="E28" s="9" t="s">
        <v>117</v>
      </c>
      <c r="F28" s="9">
        <v>500</v>
      </c>
      <c r="G28" s="9" t="s">
        <v>46</v>
      </c>
      <c r="H28" s="117">
        <v>12</v>
      </c>
      <c r="I28" s="113">
        <v>10</v>
      </c>
      <c r="J28" s="113">
        <v>10</v>
      </c>
      <c r="K28" s="113">
        <v>20</v>
      </c>
      <c r="L28" s="117">
        <v>5</v>
      </c>
      <c r="M28" s="123">
        <f t="shared" si="10"/>
        <v>15</v>
      </c>
      <c r="N28" s="119">
        <v>250</v>
      </c>
      <c r="O28" s="113">
        <f t="shared" si="5"/>
        <v>3750</v>
      </c>
      <c r="P28" s="118">
        <v>15</v>
      </c>
      <c r="Q28" s="113">
        <f t="shared" si="6"/>
        <v>3750</v>
      </c>
      <c r="R28" s="118">
        <v>0</v>
      </c>
      <c r="S28" s="113">
        <f t="shared" si="7"/>
        <v>0</v>
      </c>
      <c r="T28" s="118">
        <v>0</v>
      </c>
      <c r="U28" s="113">
        <f t="shared" si="8"/>
        <v>0</v>
      </c>
      <c r="V28" s="118">
        <v>0</v>
      </c>
      <c r="W28" s="113">
        <f t="shared" si="9"/>
        <v>0</v>
      </c>
    </row>
    <row r="29" spans="1:23" x14ac:dyDescent="0.55000000000000004">
      <c r="A29" s="43"/>
      <c r="B29" s="13">
        <f t="shared" si="0"/>
        <v>23</v>
      </c>
      <c r="C29" s="56" t="s">
        <v>181</v>
      </c>
      <c r="D29" s="44" t="s">
        <v>75</v>
      </c>
      <c r="E29" s="9" t="s">
        <v>46</v>
      </c>
      <c r="F29" s="9">
        <v>1000</v>
      </c>
      <c r="G29" s="9" t="s">
        <v>46</v>
      </c>
      <c r="H29" s="117">
        <v>1</v>
      </c>
      <c r="I29" s="113">
        <v>1</v>
      </c>
      <c r="J29" s="113">
        <v>1</v>
      </c>
      <c r="K29" s="113">
        <v>1</v>
      </c>
      <c r="L29" s="117">
        <v>0</v>
      </c>
      <c r="M29" s="123">
        <v>5</v>
      </c>
      <c r="N29" s="113">
        <v>2800</v>
      </c>
      <c r="O29" s="113">
        <f t="shared" si="5"/>
        <v>14000</v>
      </c>
      <c r="P29" s="118">
        <v>5</v>
      </c>
      <c r="Q29" s="113">
        <f t="shared" si="6"/>
        <v>14000</v>
      </c>
      <c r="R29" s="118">
        <v>0</v>
      </c>
      <c r="S29" s="113">
        <f t="shared" si="7"/>
        <v>0</v>
      </c>
      <c r="T29" s="118">
        <v>0</v>
      </c>
      <c r="U29" s="113">
        <f t="shared" si="8"/>
        <v>0</v>
      </c>
      <c r="V29" s="118">
        <v>0</v>
      </c>
      <c r="W29" s="113">
        <f t="shared" si="9"/>
        <v>0</v>
      </c>
    </row>
    <row r="30" spans="1:23" x14ac:dyDescent="0.55000000000000004">
      <c r="A30" s="43"/>
      <c r="B30" s="13">
        <f t="shared" si="0"/>
        <v>24</v>
      </c>
      <c r="C30" s="56" t="s">
        <v>182</v>
      </c>
      <c r="D30" s="59" t="s">
        <v>76</v>
      </c>
      <c r="E30" s="9" t="s">
        <v>35</v>
      </c>
      <c r="F30" s="9">
        <v>1000</v>
      </c>
      <c r="G30" s="9" t="s">
        <v>116</v>
      </c>
      <c r="H30" s="117">
        <v>5</v>
      </c>
      <c r="I30" s="113">
        <v>5</v>
      </c>
      <c r="J30" s="113">
        <v>5</v>
      </c>
      <c r="K30" s="113">
        <v>5</v>
      </c>
      <c r="L30" s="117">
        <v>0</v>
      </c>
      <c r="M30" s="123">
        <f t="shared" si="10"/>
        <v>5</v>
      </c>
      <c r="N30" s="113">
        <v>600</v>
      </c>
      <c r="O30" s="113">
        <f t="shared" si="5"/>
        <v>3000</v>
      </c>
      <c r="P30" s="118">
        <v>5</v>
      </c>
      <c r="Q30" s="113">
        <f t="shared" si="6"/>
        <v>3000</v>
      </c>
      <c r="R30" s="118">
        <v>0</v>
      </c>
      <c r="S30" s="113">
        <f t="shared" si="7"/>
        <v>0</v>
      </c>
      <c r="T30" s="118">
        <v>0</v>
      </c>
      <c r="U30" s="113">
        <f t="shared" si="8"/>
        <v>0</v>
      </c>
      <c r="V30" s="118">
        <v>0</v>
      </c>
      <c r="W30" s="113">
        <f t="shared" si="9"/>
        <v>0</v>
      </c>
    </row>
    <row r="31" spans="1:23" x14ac:dyDescent="0.55000000000000004">
      <c r="A31" s="43"/>
      <c r="B31" s="13">
        <f t="shared" si="0"/>
        <v>25</v>
      </c>
      <c r="C31" s="56" t="s">
        <v>183</v>
      </c>
      <c r="D31" s="59" t="s">
        <v>77</v>
      </c>
      <c r="E31" s="9" t="s">
        <v>35</v>
      </c>
      <c r="F31" s="9">
        <v>1000</v>
      </c>
      <c r="G31" s="9" t="s">
        <v>46</v>
      </c>
      <c r="H31" s="117">
        <v>5</v>
      </c>
      <c r="I31" s="113">
        <v>2</v>
      </c>
      <c r="J31" s="113">
        <v>2</v>
      </c>
      <c r="K31" s="113">
        <v>5</v>
      </c>
      <c r="L31" s="117">
        <v>0</v>
      </c>
      <c r="M31" s="123">
        <f t="shared" si="10"/>
        <v>5</v>
      </c>
      <c r="N31" s="119">
        <v>1800</v>
      </c>
      <c r="O31" s="119">
        <f t="shared" si="5"/>
        <v>9000</v>
      </c>
      <c r="P31" s="118">
        <v>0</v>
      </c>
      <c r="Q31" s="113">
        <f t="shared" si="6"/>
        <v>0</v>
      </c>
      <c r="R31" s="118">
        <v>5</v>
      </c>
      <c r="S31" s="113">
        <f t="shared" si="7"/>
        <v>9000</v>
      </c>
      <c r="T31" s="118">
        <v>0</v>
      </c>
      <c r="U31" s="113">
        <f t="shared" si="8"/>
        <v>0</v>
      </c>
      <c r="V31" s="118">
        <v>0</v>
      </c>
      <c r="W31" s="113">
        <f t="shared" si="9"/>
        <v>0</v>
      </c>
    </row>
    <row r="32" spans="1:23" x14ac:dyDescent="0.55000000000000004">
      <c r="A32" s="43"/>
      <c r="B32" s="13">
        <f t="shared" si="0"/>
        <v>26</v>
      </c>
      <c r="C32" s="56" t="s">
        <v>184</v>
      </c>
      <c r="D32" s="60" t="s">
        <v>78</v>
      </c>
      <c r="E32" s="9" t="s">
        <v>35</v>
      </c>
      <c r="F32" s="9">
        <v>100</v>
      </c>
      <c r="G32" s="9" t="s">
        <v>46</v>
      </c>
      <c r="H32" s="117">
        <v>12</v>
      </c>
      <c r="I32" s="113">
        <v>7</v>
      </c>
      <c r="J32" s="113">
        <v>7</v>
      </c>
      <c r="K32" s="113">
        <v>12</v>
      </c>
      <c r="L32" s="117">
        <v>0</v>
      </c>
      <c r="M32" s="123">
        <f t="shared" si="10"/>
        <v>12</v>
      </c>
      <c r="N32" s="113">
        <v>1800</v>
      </c>
      <c r="O32" s="113">
        <f t="shared" si="5"/>
        <v>21600</v>
      </c>
      <c r="P32" s="118">
        <v>0</v>
      </c>
      <c r="Q32" s="113">
        <f t="shared" si="6"/>
        <v>0</v>
      </c>
      <c r="R32" s="118">
        <v>12</v>
      </c>
      <c r="S32" s="113">
        <f t="shared" si="7"/>
        <v>21600</v>
      </c>
      <c r="T32" s="118">
        <v>0</v>
      </c>
      <c r="U32" s="113">
        <f t="shared" si="8"/>
        <v>0</v>
      </c>
      <c r="V32" s="118">
        <v>0</v>
      </c>
      <c r="W32" s="113">
        <f t="shared" si="9"/>
        <v>0</v>
      </c>
    </row>
    <row r="33" spans="1:23" x14ac:dyDescent="0.55000000000000004">
      <c r="A33" s="43"/>
      <c r="B33" s="13">
        <f t="shared" si="0"/>
        <v>27</v>
      </c>
      <c r="C33" s="56" t="s">
        <v>185</v>
      </c>
      <c r="D33" s="45" t="s">
        <v>79</v>
      </c>
      <c r="E33" s="9" t="s">
        <v>49</v>
      </c>
      <c r="F33" s="9">
        <v>1</v>
      </c>
      <c r="G33" s="9" t="s">
        <v>49</v>
      </c>
      <c r="H33" s="117">
        <v>7</v>
      </c>
      <c r="I33" s="113">
        <v>4</v>
      </c>
      <c r="J33" s="113">
        <v>4</v>
      </c>
      <c r="K33" s="113">
        <v>7</v>
      </c>
      <c r="L33" s="117">
        <v>3</v>
      </c>
      <c r="M33" s="123">
        <f t="shared" si="10"/>
        <v>4</v>
      </c>
      <c r="N33" s="113">
        <v>850</v>
      </c>
      <c r="O33" s="113">
        <f t="shared" ref="O33:O44" si="11">M33*N33</f>
        <v>3400</v>
      </c>
      <c r="P33" s="118">
        <v>4</v>
      </c>
      <c r="Q33" s="113">
        <f t="shared" ref="Q33:Q44" si="12">N33*P33</f>
        <v>3400</v>
      </c>
      <c r="R33" s="118">
        <v>0</v>
      </c>
      <c r="S33" s="113">
        <f t="shared" ref="S33:S44" si="13">$N33*R33</f>
        <v>0</v>
      </c>
      <c r="T33" s="118">
        <v>0</v>
      </c>
      <c r="U33" s="113">
        <f t="shared" ref="U33:U44" si="14">$N33*T33</f>
        <v>0</v>
      </c>
      <c r="V33" s="118">
        <v>0</v>
      </c>
      <c r="W33" s="113">
        <f t="shared" si="9"/>
        <v>0</v>
      </c>
    </row>
    <row r="34" spans="1:23" x14ac:dyDescent="0.55000000000000004">
      <c r="A34" s="43"/>
      <c r="B34" s="13">
        <f t="shared" si="0"/>
        <v>28</v>
      </c>
      <c r="C34" s="56" t="s">
        <v>187</v>
      </c>
      <c r="D34" s="44" t="s">
        <v>186</v>
      </c>
      <c r="E34" s="61" t="s">
        <v>48</v>
      </c>
      <c r="F34" s="9">
        <v>2</v>
      </c>
      <c r="G34" s="61" t="s">
        <v>48</v>
      </c>
      <c r="H34" s="117">
        <v>2</v>
      </c>
      <c r="I34" s="113">
        <v>2</v>
      </c>
      <c r="J34" s="113">
        <v>2</v>
      </c>
      <c r="K34" s="113">
        <v>2</v>
      </c>
      <c r="L34" s="117">
        <v>0</v>
      </c>
      <c r="M34" s="123">
        <f t="shared" si="10"/>
        <v>2</v>
      </c>
      <c r="N34" s="113">
        <v>3500</v>
      </c>
      <c r="O34" s="113">
        <f t="shared" si="11"/>
        <v>7000</v>
      </c>
      <c r="P34" s="118">
        <v>0</v>
      </c>
      <c r="Q34" s="113">
        <f t="shared" si="12"/>
        <v>0</v>
      </c>
      <c r="R34" s="118">
        <v>2</v>
      </c>
      <c r="S34" s="113">
        <f t="shared" si="13"/>
        <v>7000</v>
      </c>
      <c r="T34" s="118">
        <v>0</v>
      </c>
      <c r="U34" s="113">
        <f t="shared" si="14"/>
        <v>0</v>
      </c>
      <c r="V34" s="118">
        <v>0</v>
      </c>
      <c r="W34" s="113">
        <f t="shared" si="9"/>
        <v>0</v>
      </c>
    </row>
    <row r="35" spans="1:23" x14ac:dyDescent="0.55000000000000004">
      <c r="A35" s="43"/>
      <c r="B35" s="13">
        <f t="shared" si="0"/>
        <v>29</v>
      </c>
      <c r="C35" s="56" t="s">
        <v>188</v>
      </c>
      <c r="D35" s="45" t="s">
        <v>348</v>
      </c>
      <c r="E35" s="9" t="s">
        <v>46</v>
      </c>
      <c r="F35" s="9">
        <v>1</v>
      </c>
      <c r="G35" s="9" t="s">
        <v>46</v>
      </c>
      <c r="H35" s="117">
        <v>20</v>
      </c>
      <c r="I35" s="113">
        <v>20</v>
      </c>
      <c r="J35" s="113">
        <v>20</v>
      </c>
      <c r="K35" s="113">
        <v>40</v>
      </c>
      <c r="L35" s="117">
        <v>0</v>
      </c>
      <c r="M35" s="123">
        <f t="shared" si="10"/>
        <v>40</v>
      </c>
      <c r="N35" s="113">
        <v>80</v>
      </c>
      <c r="O35" s="113">
        <f t="shared" si="11"/>
        <v>3200</v>
      </c>
      <c r="P35" s="118">
        <v>20</v>
      </c>
      <c r="Q35" s="113">
        <f t="shared" si="12"/>
        <v>1600</v>
      </c>
      <c r="R35" s="118">
        <v>0</v>
      </c>
      <c r="S35" s="113">
        <f t="shared" si="13"/>
        <v>0</v>
      </c>
      <c r="T35" s="118">
        <v>20</v>
      </c>
      <c r="U35" s="113">
        <f t="shared" si="14"/>
        <v>1600</v>
      </c>
      <c r="V35" s="118">
        <v>0</v>
      </c>
      <c r="W35" s="113">
        <f t="shared" si="9"/>
        <v>0</v>
      </c>
    </row>
    <row r="36" spans="1:23" x14ac:dyDescent="0.55000000000000004">
      <c r="A36" s="43"/>
      <c r="B36" s="13">
        <f t="shared" si="0"/>
        <v>30</v>
      </c>
      <c r="C36" s="56" t="s">
        <v>189</v>
      </c>
      <c r="D36" s="45" t="s">
        <v>80</v>
      </c>
      <c r="E36" s="46" t="s">
        <v>13</v>
      </c>
      <c r="F36" s="9">
        <v>1000</v>
      </c>
      <c r="G36" s="46" t="s">
        <v>349</v>
      </c>
      <c r="H36" s="117">
        <v>70</v>
      </c>
      <c r="I36" s="113">
        <v>70</v>
      </c>
      <c r="J36" s="113">
        <v>70</v>
      </c>
      <c r="K36" s="113">
        <v>70</v>
      </c>
      <c r="L36" s="117">
        <v>0</v>
      </c>
      <c r="M36" s="123">
        <v>0</v>
      </c>
      <c r="N36" s="113">
        <v>1200</v>
      </c>
      <c r="O36" s="113">
        <f t="shared" si="11"/>
        <v>0</v>
      </c>
      <c r="P36" s="118">
        <v>0</v>
      </c>
      <c r="Q36" s="113">
        <f t="shared" si="12"/>
        <v>0</v>
      </c>
      <c r="R36" s="118">
        <v>0</v>
      </c>
      <c r="S36" s="113">
        <f t="shared" si="13"/>
        <v>0</v>
      </c>
      <c r="T36" s="118">
        <v>0</v>
      </c>
      <c r="U36" s="113">
        <f t="shared" si="14"/>
        <v>0</v>
      </c>
      <c r="V36" s="118">
        <v>0</v>
      </c>
      <c r="W36" s="113">
        <f t="shared" si="9"/>
        <v>0</v>
      </c>
    </row>
    <row r="37" spans="1:23" x14ac:dyDescent="0.55000000000000004">
      <c r="A37" s="43"/>
      <c r="B37" s="13">
        <f t="shared" si="0"/>
        <v>31</v>
      </c>
      <c r="C37" s="56" t="s">
        <v>191</v>
      </c>
      <c r="D37" s="58" t="s">
        <v>190</v>
      </c>
      <c r="E37" s="9" t="s">
        <v>116</v>
      </c>
      <c r="F37" s="9">
        <v>1</v>
      </c>
      <c r="G37" s="9" t="s">
        <v>116</v>
      </c>
      <c r="H37" s="117">
        <v>1</v>
      </c>
      <c r="I37" s="113">
        <v>1</v>
      </c>
      <c r="J37" s="113">
        <v>1</v>
      </c>
      <c r="K37" s="113">
        <v>1</v>
      </c>
      <c r="L37" s="117">
        <v>1</v>
      </c>
      <c r="M37" s="123">
        <f t="shared" si="10"/>
        <v>0</v>
      </c>
      <c r="N37" s="113">
        <v>3500</v>
      </c>
      <c r="O37" s="113">
        <f t="shared" si="11"/>
        <v>0</v>
      </c>
      <c r="P37" s="118">
        <v>0</v>
      </c>
      <c r="Q37" s="113">
        <f t="shared" si="12"/>
        <v>0</v>
      </c>
      <c r="R37" s="118">
        <v>0</v>
      </c>
      <c r="S37" s="113">
        <f t="shared" si="13"/>
        <v>0</v>
      </c>
      <c r="T37" s="118">
        <v>0</v>
      </c>
      <c r="U37" s="113">
        <f t="shared" si="14"/>
        <v>0</v>
      </c>
      <c r="V37" s="118">
        <v>0</v>
      </c>
      <c r="W37" s="113">
        <f t="shared" si="9"/>
        <v>0</v>
      </c>
    </row>
    <row r="38" spans="1:23" x14ac:dyDescent="0.55000000000000004">
      <c r="A38" s="43"/>
      <c r="B38" s="13">
        <f t="shared" si="0"/>
        <v>32</v>
      </c>
      <c r="C38" s="56" t="s">
        <v>192</v>
      </c>
      <c r="D38" s="45" t="s">
        <v>81</v>
      </c>
      <c r="E38" s="9" t="s">
        <v>46</v>
      </c>
      <c r="F38" s="9">
        <v>1</v>
      </c>
      <c r="G38" s="9" t="s">
        <v>46</v>
      </c>
      <c r="H38" s="117">
        <v>6</v>
      </c>
      <c r="I38" s="113">
        <v>6</v>
      </c>
      <c r="J38" s="113">
        <v>6</v>
      </c>
      <c r="K38" s="113">
        <v>6</v>
      </c>
      <c r="L38" s="117">
        <v>0</v>
      </c>
      <c r="M38" s="123">
        <f t="shared" si="10"/>
        <v>6</v>
      </c>
      <c r="N38" s="113">
        <v>200</v>
      </c>
      <c r="O38" s="113">
        <f t="shared" si="11"/>
        <v>1200</v>
      </c>
      <c r="P38" s="118">
        <v>0</v>
      </c>
      <c r="Q38" s="113">
        <f t="shared" si="12"/>
        <v>0</v>
      </c>
      <c r="R38" s="118">
        <v>6</v>
      </c>
      <c r="S38" s="113">
        <f t="shared" si="13"/>
        <v>1200</v>
      </c>
      <c r="T38" s="118">
        <v>0</v>
      </c>
      <c r="U38" s="113">
        <f t="shared" si="14"/>
        <v>0</v>
      </c>
      <c r="V38" s="118">
        <v>0</v>
      </c>
      <c r="W38" s="113">
        <f t="shared" si="9"/>
        <v>0</v>
      </c>
    </row>
    <row r="39" spans="1:23" x14ac:dyDescent="0.55000000000000004">
      <c r="A39" s="43"/>
      <c r="B39" s="13">
        <f t="shared" si="0"/>
        <v>33</v>
      </c>
      <c r="C39" s="56" t="s">
        <v>193</v>
      </c>
      <c r="D39" s="45" t="s">
        <v>82</v>
      </c>
      <c r="E39" s="9" t="s">
        <v>46</v>
      </c>
      <c r="F39" s="9">
        <v>1</v>
      </c>
      <c r="G39" s="9" t="s">
        <v>46</v>
      </c>
      <c r="H39" s="117">
        <v>6</v>
      </c>
      <c r="I39" s="113">
        <v>6</v>
      </c>
      <c r="J39" s="113">
        <v>6</v>
      </c>
      <c r="K39" s="113">
        <v>6</v>
      </c>
      <c r="L39" s="117">
        <v>0</v>
      </c>
      <c r="M39" s="123">
        <f t="shared" si="10"/>
        <v>6</v>
      </c>
      <c r="N39" s="113">
        <v>200</v>
      </c>
      <c r="O39" s="113">
        <f t="shared" si="11"/>
        <v>1200</v>
      </c>
      <c r="P39" s="118">
        <v>0</v>
      </c>
      <c r="Q39" s="113">
        <f t="shared" si="12"/>
        <v>0</v>
      </c>
      <c r="R39" s="118">
        <v>6</v>
      </c>
      <c r="S39" s="113">
        <f t="shared" si="13"/>
        <v>1200</v>
      </c>
      <c r="T39" s="118">
        <v>0</v>
      </c>
      <c r="U39" s="113">
        <f t="shared" si="14"/>
        <v>0</v>
      </c>
      <c r="V39" s="118">
        <v>0</v>
      </c>
      <c r="W39" s="113">
        <f t="shared" si="9"/>
        <v>0</v>
      </c>
    </row>
    <row r="40" spans="1:23" x14ac:dyDescent="0.55000000000000004">
      <c r="A40" s="43"/>
      <c r="B40" s="13">
        <f t="shared" si="0"/>
        <v>34</v>
      </c>
      <c r="C40" s="56" t="s">
        <v>194</v>
      </c>
      <c r="D40" s="44" t="s">
        <v>34</v>
      </c>
      <c r="E40" s="9" t="s">
        <v>48</v>
      </c>
      <c r="F40" s="9">
        <v>1</v>
      </c>
      <c r="G40" s="9" t="s">
        <v>48</v>
      </c>
      <c r="H40" s="117">
        <v>3</v>
      </c>
      <c r="I40" s="113">
        <v>3</v>
      </c>
      <c r="J40" s="113">
        <v>3</v>
      </c>
      <c r="K40" s="113">
        <v>3</v>
      </c>
      <c r="L40" s="117">
        <v>0</v>
      </c>
      <c r="M40" s="123">
        <f t="shared" si="10"/>
        <v>3</v>
      </c>
      <c r="N40" s="113">
        <v>1200</v>
      </c>
      <c r="O40" s="113">
        <f t="shared" si="11"/>
        <v>3600</v>
      </c>
      <c r="P40" s="118">
        <v>0</v>
      </c>
      <c r="Q40" s="113">
        <f t="shared" si="12"/>
        <v>0</v>
      </c>
      <c r="R40" s="118">
        <v>3</v>
      </c>
      <c r="S40" s="113">
        <f t="shared" si="13"/>
        <v>3600</v>
      </c>
      <c r="T40" s="118">
        <v>0</v>
      </c>
      <c r="U40" s="113">
        <f t="shared" si="14"/>
        <v>0</v>
      </c>
      <c r="V40" s="118">
        <v>0</v>
      </c>
      <c r="W40" s="113">
        <f t="shared" si="9"/>
        <v>0</v>
      </c>
    </row>
    <row r="41" spans="1:23" x14ac:dyDescent="0.55000000000000004">
      <c r="A41" s="43"/>
      <c r="B41" s="13">
        <f t="shared" si="0"/>
        <v>35</v>
      </c>
      <c r="C41" s="56" t="s">
        <v>195</v>
      </c>
      <c r="D41" s="44" t="s">
        <v>331</v>
      </c>
      <c r="E41" s="11" t="s">
        <v>50</v>
      </c>
      <c r="F41" s="9">
        <v>1</v>
      </c>
      <c r="G41" s="11" t="s">
        <v>50</v>
      </c>
      <c r="H41" s="117">
        <v>6</v>
      </c>
      <c r="I41" s="113">
        <v>6</v>
      </c>
      <c r="J41" s="113">
        <v>6</v>
      </c>
      <c r="K41" s="113">
        <v>6</v>
      </c>
      <c r="L41" s="117">
        <v>0</v>
      </c>
      <c r="M41" s="123">
        <v>4</v>
      </c>
      <c r="N41" s="113">
        <v>4000</v>
      </c>
      <c r="O41" s="113">
        <f t="shared" si="11"/>
        <v>16000</v>
      </c>
      <c r="P41" s="118">
        <v>1</v>
      </c>
      <c r="Q41" s="113">
        <f t="shared" si="12"/>
        <v>4000</v>
      </c>
      <c r="R41" s="118">
        <v>1</v>
      </c>
      <c r="S41" s="113">
        <f t="shared" si="13"/>
        <v>4000</v>
      </c>
      <c r="T41" s="118">
        <v>1</v>
      </c>
      <c r="U41" s="113">
        <f t="shared" si="14"/>
        <v>4000</v>
      </c>
      <c r="V41" s="118">
        <v>1</v>
      </c>
      <c r="W41" s="113">
        <f t="shared" si="9"/>
        <v>4000</v>
      </c>
    </row>
    <row r="42" spans="1:23" x14ac:dyDescent="0.55000000000000004">
      <c r="A42" s="43"/>
      <c r="B42" s="13">
        <f t="shared" si="0"/>
        <v>36</v>
      </c>
      <c r="C42" s="56" t="s">
        <v>196</v>
      </c>
      <c r="D42" s="63" t="s">
        <v>83</v>
      </c>
      <c r="E42" s="11" t="s">
        <v>46</v>
      </c>
      <c r="F42" s="9">
        <v>1</v>
      </c>
      <c r="G42" s="11" t="s">
        <v>46</v>
      </c>
      <c r="H42" s="117">
        <v>7</v>
      </c>
      <c r="I42" s="113">
        <v>7</v>
      </c>
      <c r="J42" s="113">
        <v>7</v>
      </c>
      <c r="K42" s="113">
        <v>7</v>
      </c>
      <c r="L42" s="117">
        <v>2</v>
      </c>
      <c r="M42" s="123">
        <f t="shared" si="10"/>
        <v>5</v>
      </c>
      <c r="N42" s="113">
        <v>9000</v>
      </c>
      <c r="O42" s="113">
        <f t="shared" si="11"/>
        <v>45000</v>
      </c>
      <c r="P42" s="118">
        <v>3</v>
      </c>
      <c r="Q42" s="113">
        <f t="shared" si="12"/>
        <v>27000</v>
      </c>
      <c r="R42" s="118">
        <v>0</v>
      </c>
      <c r="S42" s="113">
        <f t="shared" si="13"/>
        <v>0</v>
      </c>
      <c r="T42" s="118">
        <v>2</v>
      </c>
      <c r="U42" s="113">
        <f t="shared" si="14"/>
        <v>18000</v>
      </c>
      <c r="V42" s="118">
        <v>0</v>
      </c>
      <c r="W42" s="113">
        <f t="shared" si="9"/>
        <v>0</v>
      </c>
    </row>
    <row r="43" spans="1:23" ht="25.5" customHeight="1" x14ac:dyDescent="0.55000000000000004">
      <c r="A43" s="43"/>
      <c r="B43" s="13">
        <f t="shared" si="0"/>
        <v>37</v>
      </c>
      <c r="C43" s="56" t="s">
        <v>197</v>
      </c>
      <c r="D43" s="63" t="s">
        <v>84</v>
      </c>
      <c r="E43" s="1" t="s">
        <v>50</v>
      </c>
      <c r="F43" s="9">
        <v>1</v>
      </c>
      <c r="G43" s="1" t="s">
        <v>50</v>
      </c>
      <c r="H43" s="117">
        <v>6</v>
      </c>
      <c r="I43" s="113">
        <v>6</v>
      </c>
      <c r="J43" s="113">
        <v>6</v>
      </c>
      <c r="K43" s="113">
        <v>6</v>
      </c>
      <c r="L43" s="117">
        <v>3</v>
      </c>
      <c r="M43" s="123">
        <f t="shared" si="10"/>
        <v>3</v>
      </c>
      <c r="N43" s="113">
        <v>3000</v>
      </c>
      <c r="O43" s="113">
        <f t="shared" si="11"/>
        <v>9000</v>
      </c>
      <c r="P43" s="118">
        <v>0</v>
      </c>
      <c r="Q43" s="113">
        <f t="shared" si="12"/>
        <v>0</v>
      </c>
      <c r="R43" s="118">
        <v>3</v>
      </c>
      <c r="S43" s="113">
        <f t="shared" si="13"/>
        <v>9000</v>
      </c>
      <c r="T43" s="118">
        <v>0</v>
      </c>
      <c r="U43" s="113">
        <f t="shared" si="14"/>
        <v>0</v>
      </c>
      <c r="V43" s="118">
        <v>0</v>
      </c>
      <c r="W43" s="113">
        <f t="shared" si="9"/>
        <v>0</v>
      </c>
    </row>
    <row r="44" spans="1:23" x14ac:dyDescent="0.55000000000000004">
      <c r="A44" s="43"/>
      <c r="B44" s="13">
        <f t="shared" si="0"/>
        <v>38</v>
      </c>
      <c r="C44" s="56" t="s">
        <v>198</v>
      </c>
      <c r="D44" s="63" t="s">
        <v>85</v>
      </c>
      <c r="E44" s="1" t="s">
        <v>50</v>
      </c>
      <c r="F44" s="9">
        <v>1</v>
      </c>
      <c r="G44" s="1" t="s">
        <v>50</v>
      </c>
      <c r="H44" s="117">
        <v>7</v>
      </c>
      <c r="I44" s="113">
        <v>7</v>
      </c>
      <c r="J44" s="113">
        <v>7</v>
      </c>
      <c r="K44" s="113">
        <v>7</v>
      </c>
      <c r="L44" s="117">
        <v>2</v>
      </c>
      <c r="M44" s="123">
        <f t="shared" si="10"/>
        <v>5</v>
      </c>
      <c r="N44" s="113">
        <v>7500</v>
      </c>
      <c r="O44" s="113">
        <f t="shared" si="11"/>
        <v>37500</v>
      </c>
      <c r="P44" s="118">
        <v>0</v>
      </c>
      <c r="Q44" s="113">
        <f t="shared" si="12"/>
        <v>0</v>
      </c>
      <c r="R44" s="118">
        <v>5</v>
      </c>
      <c r="S44" s="113">
        <f t="shared" si="13"/>
        <v>37500</v>
      </c>
      <c r="T44" s="118">
        <v>0</v>
      </c>
      <c r="U44" s="113">
        <f t="shared" si="14"/>
        <v>0</v>
      </c>
      <c r="V44" s="118">
        <v>0</v>
      </c>
      <c r="W44" s="113">
        <f t="shared" si="9"/>
        <v>0</v>
      </c>
    </row>
    <row r="45" spans="1:23" x14ac:dyDescent="0.55000000000000004">
      <c r="A45" s="43"/>
      <c r="B45" s="13">
        <f t="shared" si="0"/>
        <v>39</v>
      </c>
      <c r="C45" s="56" t="s">
        <v>199</v>
      </c>
      <c r="D45" s="63" t="s">
        <v>294</v>
      </c>
      <c r="E45" s="1" t="s">
        <v>50</v>
      </c>
      <c r="F45" s="9">
        <v>1</v>
      </c>
      <c r="G45" s="1" t="s">
        <v>50</v>
      </c>
      <c r="H45" s="117">
        <v>7</v>
      </c>
      <c r="I45" s="113">
        <v>7</v>
      </c>
      <c r="J45" s="113">
        <v>7</v>
      </c>
      <c r="K45" s="113">
        <v>7</v>
      </c>
      <c r="L45" s="117">
        <v>3</v>
      </c>
      <c r="M45" s="123">
        <f t="shared" si="10"/>
        <v>4</v>
      </c>
      <c r="N45" s="113">
        <v>4000</v>
      </c>
      <c r="O45" s="113">
        <f t="shared" ref="O45:O49" si="15">M45*N45</f>
        <v>16000</v>
      </c>
      <c r="P45" s="118">
        <v>2</v>
      </c>
      <c r="Q45" s="113">
        <f t="shared" ref="Q45:Q49" si="16">N45*P45</f>
        <v>8000</v>
      </c>
      <c r="R45" s="118">
        <v>2</v>
      </c>
      <c r="S45" s="113">
        <f t="shared" ref="S45:S49" si="17">$N45*R45</f>
        <v>8000</v>
      </c>
      <c r="T45" s="118">
        <v>0</v>
      </c>
      <c r="U45" s="113">
        <f t="shared" ref="U45:U49" si="18">$N45*T45</f>
        <v>0</v>
      </c>
      <c r="V45" s="118">
        <v>0</v>
      </c>
      <c r="W45" s="113">
        <f t="shared" si="9"/>
        <v>0</v>
      </c>
    </row>
    <row r="46" spans="1:23" x14ac:dyDescent="0.55000000000000004">
      <c r="A46" s="43"/>
      <c r="B46" s="13">
        <f t="shared" si="0"/>
        <v>40</v>
      </c>
      <c r="C46" s="56" t="s">
        <v>201</v>
      </c>
      <c r="D46" s="63" t="s">
        <v>330</v>
      </c>
      <c r="E46" s="1" t="s">
        <v>50</v>
      </c>
      <c r="F46" s="9">
        <v>1</v>
      </c>
      <c r="G46" s="1" t="s">
        <v>50</v>
      </c>
      <c r="H46" s="117">
        <v>10</v>
      </c>
      <c r="I46" s="113">
        <v>8</v>
      </c>
      <c r="J46" s="113">
        <v>8</v>
      </c>
      <c r="K46" s="113">
        <v>8</v>
      </c>
      <c r="L46" s="117">
        <v>0</v>
      </c>
      <c r="M46" s="123">
        <f t="shared" si="10"/>
        <v>8</v>
      </c>
      <c r="N46" s="113">
        <v>9000</v>
      </c>
      <c r="O46" s="113">
        <f t="shared" si="15"/>
        <v>72000</v>
      </c>
      <c r="P46" s="118">
        <v>2</v>
      </c>
      <c r="Q46" s="113">
        <f t="shared" si="16"/>
        <v>18000</v>
      </c>
      <c r="R46" s="118">
        <v>2</v>
      </c>
      <c r="S46" s="113">
        <f t="shared" si="17"/>
        <v>18000</v>
      </c>
      <c r="T46" s="118">
        <v>2</v>
      </c>
      <c r="U46" s="113">
        <f t="shared" si="18"/>
        <v>18000</v>
      </c>
      <c r="V46" s="118">
        <v>2</v>
      </c>
      <c r="W46" s="113">
        <f t="shared" si="9"/>
        <v>18000</v>
      </c>
    </row>
    <row r="47" spans="1:23" x14ac:dyDescent="0.55000000000000004">
      <c r="A47" s="43"/>
      <c r="B47" s="13">
        <f t="shared" si="0"/>
        <v>41</v>
      </c>
      <c r="C47" s="56" t="s">
        <v>202</v>
      </c>
      <c r="D47" s="64" t="s">
        <v>332</v>
      </c>
      <c r="E47" s="1" t="s">
        <v>50</v>
      </c>
      <c r="F47" s="9">
        <v>1</v>
      </c>
      <c r="G47" s="1" t="s">
        <v>50</v>
      </c>
      <c r="H47" s="117">
        <v>6</v>
      </c>
      <c r="I47" s="113">
        <v>6</v>
      </c>
      <c r="J47" s="113">
        <v>6</v>
      </c>
      <c r="K47" s="113">
        <v>6</v>
      </c>
      <c r="L47" s="117">
        <v>0</v>
      </c>
      <c r="M47" s="123">
        <f t="shared" si="10"/>
        <v>6</v>
      </c>
      <c r="N47" s="113">
        <v>4500</v>
      </c>
      <c r="O47" s="113">
        <f t="shared" si="15"/>
        <v>27000</v>
      </c>
      <c r="P47" s="118">
        <v>2</v>
      </c>
      <c r="Q47" s="113">
        <f t="shared" si="16"/>
        <v>9000</v>
      </c>
      <c r="R47" s="118">
        <v>2</v>
      </c>
      <c r="S47" s="113">
        <f t="shared" si="17"/>
        <v>9000</v>
      </c>
      <c r="T47" s="118">
        <v>2</v>
      </c>
      <c r="U47" s="113">
        <f t="shared" si="18"/>
        <v>9000</v>
      </c>
      <c r="V47" s="118">
        <v>0</v>
      </c>
      <c r="W47" s="113">
        <f t="shared" si="9"/>
        <v>0</v>
      </c>
    </row>
    <row r="48" spans="1:23" x14ac:dyDescent="0.55000000000000004">
      <c r="A48" s="43"/>
      <c r="B48" s="13">
        <f t="shared" si="0"/>
        <v>42</v>
      </c>
      <c r="C48" s="56" t="s">
        <v>203</v>
      </c>
      <c r="D48" s="44" t="s">
        <v>86</v>
      </c>
      <c r="E48" s="11" t="s">
        <v>200</v>
      </c>
      <c r="F48" s="9">
        <v>1</v>
      </c>
      <c r="G48" s="11" t="s">
        <v>200</v>
      </c>
      <c r="H48" s="117">
        <v>12</v>
      </c>
      <c r="I48" s="113">
        <v>0</v>
      </c>
      <c r="J48" s="113">
        <v>0</v>
      </c>
      <c r="K48" s="113">
        <v>9</v>
      </c>
      <c r="L48" s="117">
        <v>0</v>
      </c>
      <c r="M48" s="123">
        <v>0</v>
      </c>
      <c r="N48" s="113">
        <v>60</v>
      </c>
      <c r="O48" s="113">
        <f t="shared" si="15"/>
        <v>0</v>
      </c>
      <c r="P48" s="118">
        <v>0</v>
      </c>
      <c r="Q48" s="113">
        <f t="shared" si="16"/>
        <v>0</v>
      </c>
      <c r="R48" s="118">
        <v>0</v>
      </c>
      <c r="S48" s="113">
        <f t="shared" si="17"/>
        <v>0</v>
      </c>
      <c r="T48" s="118">
        <v>0</v>
      </c>
      <c r="U48" s="113">
        <f t="shared" si="18"/>
        <v>0</v>
      </c>
      <c r="V48" s="118">
        <v>0</v>
      </c>
      <c r="W48" s="113">
        <f t="shared" si="9"/>
        <v>0</v>
      </c>
    </row>
    <row r="49" spans="1:23" x14ac:dyDescent="0.55000000000000004">
      <c r="A49" s="43"/>
      <c r="B49" s="13">
        <f t="shared" si="0"/>
        <v>43</v>
      </c>
      <c r="C49" s="56" t="s">
        <v>204</v>
      </c>
      <c r="D49" s="44" t="s">
        <v>87</v>
      </c>
      <c r="E49" s="11" t="s">
        <v>200</v>
      </c>
      <c r="F49" s="9">
        <v>1</v>
      </c>
      <c r="G49" s="11" t="s">
        <v>200</v>
      </c>
      <c r="H49" s="117">
        <v>12</v>
      </c>
      <c r="I49" s="113">
        <v>0</v>
      </c>
      <c r="J49" s="113">
        <v>0</v>
      </c>
      <c r="K49" s="113">
        <v>9</v>
      </c>
      <c r="L49" s="117">
        <v>0</v>
      </c>
      <c r="M49" s="123">
        <v>0</v>
      </c>
      <c r="N49" s="113">
        <v>500</v>
      </c>
      <c r="O49" s="113">
        <f t="shared" si="15"/>
        <v>0</v>
      </c>
      <c r="P49" s="118">
        <v>0</v>
      </c>
      <c r="Q49" s="113">
        <f t="shared" si="16"/>
        <v>0</v>
      </c>
      <c r="R49" s="118">
        <v>0</v>
      </c>
      <c r="S49" s="113">
        <f t="shared" si="17"/>
        <v>0</v>
      </c>
      <c r="T49" s="118">
        <v>0</v>
      </c>
      <c r="U49" s="113">
        <f t="shared" si="18"/>
        <v>0</v>
      </c>
      <c r="V49" s="118">
        <v>0</v>
      </c>
      <c r="W49" s="113">
        <f t="shared" si="9"/>
        <v>0</v>
      </c>
    </row>
    <row r="50" spans="1:23" x14ac:dyDescent="0.55000000000000004">
      <c r="A50" s="15"/>
      <c r="B50" s="15"/>
      <c r="C50" s="15"/>
      <c r="D50" s="18" t="s">
        <v>205</v>
      </c>
      <c r="E50" s="15"/>
      <c r="F50" s="15"/>
      <c r="G50" s="15"/>
      <c r="H50" s="120"/>
      <c r="I50" s="120"/>
      <c r="J50" s="120"/>
      <c r="K50" s="121"/>
      <c r="L50" s="120"/>
      <c r="M50" s="122"/>
      <c r="N50" s="120"/>
      <c r="O50" s="120"/>
      <c r="P50" s="120"/>
      <c r="Q50" s="120"/>
      <c r="R50" s="120"/>
      <c r="S50" s="120"/>
      <c r="T50" s="120"/>
      <c r="U50" s="120"/>
      <c r="V50" s="120"/>
      <c r="W50" s="113">
        <f t="shared" si="9"/>
        <v>0</v>
      </c>
    </row>
    <row r="51" spans="1:23" x14ac:dyDescent="0.55000000000000004">
      <c r="A51" s="43"/>
      <c r="B51" s="13">
        <f t="shared" si="0"/>
        <v>44</v>
      </c>
      <c r="C51" s="56" t="s">
        <v>206</v>
      </c>
      <c r="D51" s="62" t="s">
        <v>362</v>
      </c>
      <c r="E51" s="47" t="s">
        <v>49</v>
      </c>
      <c r="F51" s="9">
        <v>50</v>
      </c>
      <c r="G51" s="47" t="s">
        <v>42</v>
      </c>
      <c r="H51" s="117">
        <v>15</v>
      </c>
      <c r="I51" s="113">
        <v>15</v>
      </c>
      <c r="J51" s="113">
        <v>15</v>
      </c>
      <c r="K51" s="113">
        <v>15</v>
      </c>
      <c r="L51" s="117">
        <v>5</v>
      </c>
      <c r="M51" s="123">
        <v>10</v>
      </c>
      <c r="N51" s="113">
        <v>4750</v>
      </c>
      <c r="O51" s="113">
        <f t="shared" ref="O51" si="19">M51*N51</f>
        <v>47500</v>
      </c>
      <c r="P51" s="118">
        <v>5</v>
      </c>
      <c r="Q51" s="113">
        <f t="shared" ref="Q51" si="20">N51*P51</f>
        <v>23750</v>
      </c>
      <c r="R51" s="118">
        <v>0</v>
      </c>
      <c r="S51" s="113">
        <f t="shared" ref="S51" si="21">$N51*R51</f>
        <v>0</v>
      </c>
      <c r="T51" s="118">
        <v>5</v>
      </c>
      <c r="U51" s="113">
        <f t="shared" ref="U51" si="22">$N51*T51</f>
        <v>23750</v>
      </c>
      <c r="V51" s="118">
        <v>0</v>
      </c>
      <c r="W51" s="113">
        <f t="shared" si="9"/>
        <v>0</v>
      </c>
    </row>
    <row r="52" spans="1:23" x14ac:dyDescent="0.55000000000000004">
      <c r="A52" s="43"/>
      <c r="B52" s="13">
        <f t="shared" si="0"/>
        <v>45</v>
      </c>
      <c r="C52" s="56" t="s">
        <v>207</v>
      </c>
      <c r="D52" s="62" t="s">
        <v>326</v>
      </c>
      <c r="E52" s="47" t="s">
        <v>35</v>
      </c>
      <c r="F52" s="9">
        <v>100</v>
      </c>
      <c r="G52" s="47" t="s">
        <v>42</v>
      </c>
      <c r="H52" s="117">
        <v>25</v>
      </c>
      <c r="I52" s="113">
        <v>10</v>
      </c>
      <c r="J52" s="113">
        <v>10</v>
      </c>
      <c r="K52" s="113">
        <v>20</v>
      </c>
      <c r="L52" s="117">
        <v>1</v>
      </c>
      <c r="M52" s="123">
        <v>20</v>
      </c>
      <c r="N52" s="119">
        <v>11770</v>
      </c>
      <c r="O52" s="113">
        <f t="shared" ref="O52:O62" si="23">M52*N52</f>
        <v>235400</v>
      </c>
      <c r="P52" s="118">
        <v>5</v>
      </c>
      <c r="Q52" s="113">
        <f t="shared" ref="Q52:Q62" si="24">N52*P52</f>
        <v>58850</v>
      </c>
      <c r="R52" s="118">
        <v>5</v>
      </c>
      <c r="S52" s="113">
        <f t="shared" ref="S52:S62" si="25">$N52*R52</f>
        <v>58850</v>
      </c>
      <c r="T52" s="118">
        <v>5</v>
      </c>
      <c r="U52" s="113">
        <f t="shared" ref="U52:U62" si="26">$N52*T52</f>
        <v>58850</v>
      </c>
      <c r="V52" s="118">
        <v>5</v>
      </c>
      <c r="W52" s="113">
        <f t="shared" si="9"/>
        <v>58850</v>
      </c>
    </row>
    <row r="53" spans="1:23" x14ac:dyDescent="0.55000000000000004">
      <c r="A53" s="43"/>
      <c r="B53" s="13">
        <f t="shared" si="0"/>
        <v>46</v>
      </c>
      <c r="C53" s="56" t="s">
        <v>208</v>
      </c>
      <c r="D53" s="62" t="s">
        <v>363</v>
      </c>
      <c r="E53" s="47" t="s">
        <v>49</v>
      </c>
      <c r="F53" s="9">
        <v>50</v>
      </c>
      <c r="G53" s="47" t="s">
        <v>42</v>
      </c>
      <c r="H53" s="117">
        <v>15</v>
      </c>
      <c r="I53" s="113">
        <v>20</v>
      </c>
      <c r="J53" s="113">
        <v>20</v>
      </c>
      <c r="K53" s="113">
        <v>15</v>
      </c>
      <c r="L53" s="117">
        <v>5</v>
      </c>
      <c r="M53" s="123">
        <v>15</v>
      </c>
      <c r="N53" s="113">
        <v>2370</v>
      </c>
      <c r="O53" s="113">
        <f t="shared" si="23"/>
        <v>35550</v>
      </c>
      <c r="P53" s="118">
        <v>5</v>
      </c>
      <c r="Q53" s="113">
        <f t="shared" si="24"/>
        <v>11850</v>
      </c>
      <c r="R53" s="118">
        <v>5</v>
      </c>
      <c r="S53" s="113">
        <f t="shared" si="25"/>
        <v>11850</v>
      </c>
      <c r="T53" s="118">
        <v>5</v>
      </c>
      <c r="U53" s="113">
        <f t="shared" si="26"/>
        <v>11850</v>
      </c>
      <c r="V53" s="118">
        <v>0</v>
      </c>
      <c r="W53" s="113">
        <f t="shared" si="9"/>
        <v>0</v>
      </c>
    </row>
    <row r="54" spans="1:23" x14ac:dyDescent="0.55000000000000004">
      <c r="A54" s="43"/>
      <c r="B54" s="13">
        <f t="shared" si="0"/>
        <v>47</v>
      </c>
      <c r="C54" s="56" t="s">
        <v>209</v>
      </c>
      <c r="D54" s="62" t="s">
        <v>295</v>
      </c>
      <c r="E54" s="116" t="s">
        <v>49</v>
      </c>
      <c r="F54" s="9">
        <v>40</v>
      </c>
      <c r="G54" s="116" t="s">
        <v>42</v>
      </c>
      <c r="H54" s="117">
        <v>100</v>
      </c>
      <c r="I54" s="113">
        <v>100</v>
      </c>
      <c r="J54" s="113">
        <v>100</v>
      </c>
      <c r="K54" s="113">
        <v>100</v>
      </c>
      <c r="L54" s="117">
        <v>8</v>
      </c>
      <c r="M54" s="123">
        <v>120</v>
      </c>
      <c r="N54" s="119">
        <v>800</v>
      </c>
      <c r="O54" s="113">
        <f t="shared" si="23"/>
        <v>96000</v>
      </c>
      <c r="P54" s="118">
        <v>30</v>
      </c>
      <c r="Q54" s="113">
        <f t="shared" si="24"/>
        <v>24000</v>
      </c>
      <c r="R54" s="118">
        <v>30</v>
      </c>
      <c r="S54" s="113">
        <f t="shared" si="25"/>
        <v>24000</v>
      </c>
      <c r="T54" s="118">
        <v>30</v>
      </c>
      <c r="U54" s="113">
        <f t="shared" si="26"/>
        <v>24000</v>
      </c>
      <c r="V54" s="118">
        <v>30</v>
      </c>
      <c r="W54" s="113">
        <f t="shared" si="9"/>
        <v>24000</v>
      </c>
    </row>
    <row r="55" spans="1:23" x14ac:dyDescent="0.55000000000000004">
      <c r="A55" s="43"/>
      <c r="B55" s="13">
        <f t="shared" si="0"/>
        <v>48</v>
      </c>
      <c r="C55" s="56" t="s">
        <v>210</v>
      </c>
      <c r="D55" s="62" t="s">
        <v>296</v>
      </c>
      <c r="E55" s="9" t="s">
        <v>49</v>
      </c>
      <c r="F55" s="9">
        <v>40</v>
      </c>
      <c r="G55" s="9" t="s">
        <v>42</v>
      </c>
      <c r="H55" s="117">
        <v>10</v>
      </c>
      <c r="I55" s="113">
        <v>10</v>
      </c>
      <c r="J55" s="113">
        <v>20</v>
      </c>
      <c r="K55" s="113">
        <v>50</v>
      </c>
      <c r="L55" s="117">
        <v>5</v>
      </c>
      <c r="M55" s="123">
        <v>45</v>
      </c>
      <c r="N55" s="119">
        <v>1000</v>
      </c>
      <c r="O55" s="113">
        <f t="shared" si="23"/>
        <v>45000</v>
      </c>
      <c r="P55" s="118">
        <v>15</v>
      </c>
      <c r="Q55" s="113">
        <f t="shared" si="24"/>
        <v>15000</v>
      </c>
      <c r="R55" s="118">
        <v>10</v>
      </c>
      <c r="S55" s="113">
        <f t="shared" si="25"/>
        <v>10000</v>
      </c>
      <c r="T55" s="118">
        <v>10</v>
      </c>
      <c r="U55" s="113">
        <f t="shared" si="26"/>
        <v>10000</v>
      </c>
      <c r="V55" s="118">
        <v>10</v>
      </c>
      <c r="W55" s="113">
        <f t="shared" si="9"/>
        <v>10000</v>
      </c>
    </row>
    <row r="56" spans="1:23" x14ac:dyDescent="0.55000000000000004">
      <c r="A56" s="43"/>
      <c r="B56" s="13">
        <f t="shared" si="0"/>
        <v>49</v>
      </c>
      <c r="C56" s="56" t="s">
        <v>211</v>
      </c>
      <c r="D56" s="62" t="s">
        <v>297</v>
      </c>
      <c r="E56" s="9" t="s">
        <v>49</v>
      </c>
      <c r="F56" s="9">
        <v>100</v>
      </c>
      <c r="G56" s="9" t="s">
        <v>42</v>
      </c>
      <c r="H56" s="117">
        <v>4</v>
      </c>
      <c r="I56" s="113">
        <v>4</v>
      </c>
      <c r="J56" s="113">
        <v>4</v>
      </c>
      <c r="K56" s="113">
        <v>5</v>
      </c>
      <c r="L56" s="117">
        <v>0</v>
      </c>
      <c r="M56" s="123">
        <v>5</v>
      </c>
      <c r="N56" s="113">
        <v>3750</v>
      </c>
      <c r="O56" s="113">
        <f t="shared" si="23"/>
        <v>18750</v>
      </c>
      <c r="P56" s="118">
        <v>3</v>
      </c>
      <c r="Q56" s="113">
        <f t="shared" si="24"/>
        <v>11250</v>
      </c>
      <c r="R56" s="118">
        <v>0</v>
      </c>
      <c r="S56" s="113">
        <f t="shared" si="25"/>
        <v>0</v>
      </c>
      <c r="T56" s="118">
        <v>2</v>
      </c>
      <c r="U56" s="113">
        <f t="shared" si="26"/>
        <v>7500</v>
      </c>
      <c r="V56" s="118">
        <v>0</v>
      </c>
      <c r="W56" s="113">
        <f t="shared" si="9"/>
        <v>0</v>
      </c>
    </row>
    <row r="57" spans="1:23" x14ac:dyDescent="0.55000000000000004">
      <c r="A57" s="43"/>
      <c r="B57" s="13">
        <f t="shared" si="0"/>
        <v>50</v>
      </c>
      <c r="C57" s="56" t="s">
        <v>212</v>
      </c>
      <c r="D57" s="62" t="s">
        <v>298</v>
      </c>
      <c r="E57" s="9" t="s">
        <v>49</v>
      </c>
      <c r="F57" s="9">
        <v>50</v>
      </c>
      <c r="G57" s="9" t="s">
        <v>42</v>
      </c>
      <c r="H57" s="117">
        <v>10</v>
      </c>
      <c r="I57" s="113">
        <v>5</v>
      </c>
      <c r="J57" s="113">
        <v>5</v>
      </c>
      <c r="K57" s="113">
        <v>10</v>
      </c>
      <c r="L57" s="117">
        <v>3</v>
      </c>
      <c r="M57" s="123">
        <v>10</v>
      </c>
      <c r="N57" s="119">
        <v>1400</v>
      </c>
      <c r="O57" s="113">
        <f t="shared" si="23"/>
        <v>14000</v>
      </c>
      <c r="P57" s="118">
        <v>5</v>
      </c>
      <c r="Q57" s="113">
        <f t="shared" si="24"/>
        <v>7000</v>
      </c>
      <c r="R57" s="118">
        <v>0</v>
      </c>
      <c r="S57" s="113">
        <f t="shared" si="25"/>
        <v>0</v>
      </c>
      <c r="T57" s="118">
        <v>5</v>
      </c>
      <c r="U57" s="113">
        <f t="shared" si="26"/>
        <v>7000</v>
      </c>
      <c r="V57" s="118">
        <v>0</v>
      </c>
      <c r="W57" s="113">
        <f t="shared" si="9"/>
        <v>0</v>
      </c>
    </row>
    <row r="58" spans="1:23" x14ac:dyDescent="0.55000000000000004">
      <c r="A58" s="43"/>
      <c r="B58" s="13">
        <f t="shared" si="0"/>
        <v>51</v>
      </c>
      <c r="C58" s="56" t="s">
        <v>213</v>
      </c>
      <c r="D58" s="62" t="s">
        <v>299</v>
      </c>
      <c r="E58" s="9" t="s">
        <v>49</v>
      </c>
      <c r="F58" s="9">
        <v>100</v>
      </c>
      <c r="G58" s="9" t="s">
        <v>42</v>
      </c>
      <c r="H58" s="117">
        <v>2</v>
      </c>
      <c r="I58" s="113">
        <v>2</v>
      </c>
      <c r="J58" s="113">
        <v>2</v>
      </c>
      <c r="K58" s="113">
        <v>3</v>
      </c>
      <c r="L58" s="117">
        <v>1</v>
      </c>
      <c r="M58" s="123">
        <f t="shared" si="10"/>
        <v>2</v>
      </c>
      <c r="N58" s="113">
        <v>4000</v>
      </c>
      <c r="O58" s="113">
        <f t="shared" si="23"/>
        <v>8000</v>
      </c>
      <c r="P58" s="118">
        <v>0</v>
      </c>
      <c r="Q58" s="113">
        <f t="shared" si="24"/>
        <v>0</v>
      </c>
      <c r="R58" s="118">
        <v>2</v>
      </c>
      <c r="S58" s="113">
        <f t="shared" si="25"/>
        <v>8000</v>
      </c>
      <c r="T58" s="118">
        <v>0</v>
      </c>
      <c r="U58" s="113">
        <f t="shared" si="26"/>
        <v>0</v>
      </c>
      <c r="V58" s="118">
        <v>0</v>
      </c>
      <c r="W58" s="113">
        <f t="shared" si="9"/>
        <v>0</v>
      </c>
    </row>
    <row r="59" spans="1:23" x14ac:dyDescent="0.55000000000000004">
      <c r="A59" s="43"/>
      <c r="B59" s="13">
        <f t="shared" si="0"/>
        <v>52</v>
      </c>
      <c r="C59" s="56" t="s">
        <v>214</v>
      </c>
      <c r="D59" s="62" t="s">
        <v>300</v>
      </c>
      <c r="E59" s="13" t="s">
        <v>49</v>
      </c>
      <c r="F59" s="9">
        <v>40</v>
      </c>
      <c r="G59" s="13" t="s">
        <v>42</v>
      </c>
      <c r="H59" s="117">
        <v>45</v>
      </c>
      <c r="I59" s="113">
        <v>36</v>
      </c>
      <c r="J59" s="113">
        <v>36</v>
      </c>
      <c r="K59" s="113">
        <v>45</v>
      </c>
      <c r="L59" s="117">
        <v>10</v>
      </c>
      <c r="M59" s="123">
        <v>40</v>
      </c>
      <c r="N59" s="119">
        <v>1000</v>
      </c>
      <c r="O59" s="113">
        <f t="shared" si="23"/>
        <v>40000</v>
      </c>
      <c r="P59" s="125">
        <v>20</v>
      </c>
      <c r="Q59" s="113">
        <f t="shared" si="24"/>
        <v>20000</v>
      </c>
      <c r="R59" s="118">
        <v>0</v>
      </c>
      <c r="S59" s="113">
        <f t="shared" si="25"/>
        <v>0</v>
      </c>
      <c r="T59" s="118">
        <v>20</v>
      </c>
      <c r="U59" s="113">
        <f t="shared" si="26"/>
        <v>20000</v>
      </c>
      <c r="V59" s="118">
        <v>0</v>
      </c>
      <c r="W59" s="113">
        <f t="shared" si="9"/>
        <v>0</v>
      </c>
    </row>
    <row r="60" spans="1:23" x14ac:dyDescent="0.55000000000000004">
      <c r="A60" s="43"/>
      <c r="B60" s="13">
        <f t="shared" si="0"/>
        <v>53</v>
      </c>
      <c r="C60" s="56" t="s">
        <v>215</v>
      </c>
      <c r="D60" s="62" t="s">
        <v>329</v>
      </c>
      <c r="E60" s="13" t="s">
        <v>49</v>
      </c>
      <c r="F60" s="9">
        <v>25</v>
      </c>
      <c r="G60" s="13" t="s">
        <v>42</v>
      </c>
      <c r="H60" s="117">
        <v>25</v>
      </c>
      <c r="I60" s="113">
        <v>25</v>
      </c>
      <c r="J60" s="113">
        <v>25</v>
      </c>
      <c r="K60" s="113">
        <v>25</v>
      </c>
      <c r="L60" s="117">
        <v>0</v>
      </c>
      <c r="M60" s="123">
        <v>25</v>
      </c>
      <c r="N60" s="124">
        <v>6232.75</v>
      </c>
      <c r="O60" s="124">
        <f t="shared" si="23"/>
        <v>155818.75</v>
      </c>
      <c r="P60" s="125">
        <v>5</v>
      </c>
      <c r="Q60" s="124">
        <f t="shared" si="24"/>
        <v>31163.75</v>
      </c>
      <c r="R60" s="125">
        <v>10</v>
      </c>
      <c r="S60" s="113">
        <f t="shared" si="25"/>
        <v>62327.5</v>
      </c>
      <c r="T60" s="118">
        <v>5</v>
      </c>
      <c r="U60" s="113">
        <f t="shared" si="26"/>
        <v>31163.75</v>
      </c>
      <c r="V60" s="118">
        <v>5</v>
      </c>
      <c r="W60" s="113">
        <f t="shared" si="9"/>
        <v>31163.75</v>
      </c>
    </row>
    <row r="61" spans="1:23" x14ac:dyDescent="0.55000000000000004">
      <c r="A61" s="43"/>
      <c r="B61" s="13">
        <f t="shared" si="0"/>
        <v>54</v>
      </c>
      <c r="C61" s="56"/>
      <c r="D61" s="62" t="s">
        <v>365</v>
      </c>
      <c r="E61" s="13" t="s">
        <v>49</v>
      </c>
      <c r="F61" s="9">
        <v>25</v>
      </c>
      <c r="G61" s="13" t="s">
        <v>42</v>
      </c>
      <c r="H61" s="117">
        <v>25</v>
      </c>
      <c r="I61" s="113">
        <v>25</v>
      </c>
      <c r="J61" s="113">
        <v>25</v>
      </c>
      <c r="K61" s="113">
        <v>25</v>
      </c>
      <c r="L61" s="117">
        <v>13</v>
      </c>
      <c r="M61" s="123">
        <v>15</v>
      </c>
      <c r="N61" s="124">
        <v>3477.5</v>
      </c>
      <c r="O61" s="124">
        <f t="shared" si="23"/>
        <v>52162.5</v>
      </c>
      <c r="P61" s="125">
        <v>0</v>
      </c>
      <c r="Q61" s="124">
        <f t="shared" si="24"/>
        <v>0</v>
      </c>
      <c r="R61" s="125">
        <v>5</v>
      </c>
      <c r="S61" s="113">
        <f t="shared" si="25"/>
        <v>17387.5</v>
      </c>
      <c r="T61" s="118">
        <v>5</v>
      </c>
      <c r="U61" s="113">
        <f t="shared" si="26"/>
        <v>17387.5</v>
      </c>
      <c r="V61" s="118">
        <v>5</v>
      </c>
      <c r="W61" s="113">
        <f t="shared" si="9"/>
        <v>17387.5</v>
      </c>
    </row>
    <row r="62" spans="1:23" x14ac:dyDescent="0.55000000000000004">
      <c r="A62" s="43"/>
      <c r="B62" s="13">
        <f t="shared" si="0"/>
        <v>55</v>
      </c>
      <c r="C62" s="56" t="s">
        <v>216</v>
      </c>
      <c r="D62" s="62" t="s">
        <v>301</v>
      </c>
      <c r="E62" s="13" t="s">
        <v>49</v>
      </c>
      <c r="F62" s="9">
        <v>30</v>
      </c>
      <c r="G62" s="13" t="s">
        <v>42</v>
      </c>
      <c r="H62" s="117">
        <v>4</v>
      </c>
      <c r="I62" s="113">
        <v>4</v>
      </c>
      <c r="J62" s="113">
        <v>4</v>
      </c>
      <c r="K62" s="113">
        <v>4</v>
      </c>
      <c r="L62" s="117">
        <v>2</v>
      </c>
      <c r="M62" s="123">
        <v>4</v>
      </c>
      <c r="N62" s="113">
        <v>5700</v>
      </c>
      <c r="O62" s="113">
        <f t="shared" si="23"/>
        <v>22800</v>
      </c>
      <c r="P62" s="118">
        <v>0</v>
      </c>
      <c r="Q62" s="113">
        <f t="shared" si="24"/>
        <v>0</v>
      </c>
      <c r="R62" s="118">
        <v>2</v>
      </c>
      <c r="S62" s="113">
        <f t="shared" si="25"/>
        <v>11400</v>
      </c>
      <c r="T62" s="118">
        <v>2</v>
      </c>
      <c r="U62" s="113">
        <f t="shared" si="26"/>
        <v>11400</v>
      </c>
      <c r="V62" s="118">
        <v>0</v>
      </c>
      <c r="W62" s="113">
        <f t="shared" si="9"/>
        <v>0</v>
      </c>
    </row>
    <row r="63" spans="1:23" x14ac:dyDescent="0.55000000000000004">
      <c r="A63" s="43"/>
      <c r="B63" s="13">
        <f t="shared" si="0"/>
        <v>56</v>
      </c>
      <c r="C63" s="56" t="s">
        <v>217</v>
      </c>
      <c r="D63" s="62" t="s">
        <v>302</v>
      </c>
      <c r="E63" s="47" t="s">
        <v>49</v>
      </c>
      <c r="F63" s="9">
        <v>50</v>
      </c>
      <c r="G63" s="47" t="s">
        <v>42</v>
      </c>
      <c r="H63" s="117">
        <v>20</v>
      </c>
      <c r="I63" s="113">
        <v>26</v>
      </c>
      <c r="J63" s="113">
        <v>26</v>
      </c>
      <c r="K63" s="113">
        <v>30</v>
      </c>
      <c r="L63" s="117">
        <v>5</v>
      </c>
      <c r="M63" s="123">
        <v>30</v>
      </c>
      <c r="N63" s="113">
        <v>290</v>
      </c>
      <c r="O63" s="113">
        <f t="shared" ref="O63:O69" si="27">M63*N63</f>
        <v>8700</v>
      </c>
      <c r="P63" s="118">
        <v>20</v>
      </c>
      <c r="Q63" s="113">
        <f t="shared" ref="Q63:Q69" si="28">N63*P63</f>
        <v>5800</v>
      </c>
      <c r="R63" s="118">
        <v>0</v>
      </c>
      <c r="S63" s="113">
        <f t="shared" ref="S63:S69" si="29">$N63*R63</f>
        <v>0</v>
      </c>
      <c r="T63" s="118">
        <v>10</v>
      </c>
      <c r="U63" s="113">
        <f t="shared" ref="U63:U69" si="30">$N63*T63</f>
        <v>2900</v>
      </c>
      <c r="V63" s="118">
        <v>0</v>
      </c>
      <c r="W63" s="113">
        <f t="shared" si="9"/>
        <v>0</v>
      </c>
    </row>
    <row r="64" spans="1:23" x14ac:dyDescent="0.55000000000000004">
      <c r="A64" s="43"/>
      <c r="B64" s="13">
        <f t="shared" si="0"/>
        <v>57</v>
      </c>
      <c r="C64" s="56" t="s">
        <v>218</v>
      </c>
      <c r="D64" s="62" t="s">
        <v>328</v>
      </c>
      <c r="E64" s="13" t="s">
        <v>49</v>
      </c>
      <c r="F64" s="9">
        <v>25</v>
      </c>
      <c r="G64" s="13" t="s">
        <v>42</v>
      </c>
      <c r="H64" s="117">
        <v>25</v>
      </c>
      <c r="I64" s="113">
        <v>20</v>
      </c>
      <c r="J64" s="113">
        <v>20</v>
      </c>
      <c r="K64" s="113">
        <v>25</v>
      </c>
      <c r="L64" s="117">
        <v>5</v>
      </c>
      <c r="M64" s="123">
        <v>20</v>
      </c>
      <c r="N64" s="113">
        <v>1605</v>
      </c>
      <c r="O64" s="113">
        <f t="shared" si="27"/>
        <v>32100</v>
      </c>
      <c r="P64" s="118">
        <v>0</v>
      </c>
      <c r="Q64" s="113">
        <f t="shared" si="28"/>
        <v>0</v>
      </c>
      <c r="R64" s="118">
        <v>10</v>
      </c>
      <c r="S64" s="113">
        <f t="shared" si="29"/>
        <v>16050</v>
      </c>
      <c r="T64" s="118">
        <v>10</v>
      </c>
      <c r="U64" s="113">
        <f t="shared" si="30"/>
        <v>16050</v>
      </c>
      <c r="V64" s="118">
        <v>0</v>
      </c>
      <c r="W64" s="113">
        <f t="shared" si="9"/>
        <v>0</v>
      </c>
    </row>
    <row r="65" spans="1:23" x14ac:dyDescent="0.55000000000000004">
      <c r="A65" s="43"/>
      <c r="B65" s="13">
        <f t="shared" si="0"/>
        <v>58</v>
      </c>
      <c r="C65" s="56" t="s">
        <v>219</v>
      </c>
      <c r="D65" s="62" t="s">
        <v>327</v>
      </c>
      <c r="E65" s="47" t="s">
        <v>49</v>
      </c>
      <c r="F65" s="9">
        <v>100</v>
      </c>
      <c r="G65" s="47" t="s">
        <v>42</v>
      </c>
      <c r="H65" s="117">
        <v>40</v>
      </c>
      <c r="I65" s="113">
        <v>20</v>
      </c>
      <c r="J65" s="113">
        <v>20</v>
      </c>
      <c r="K65" s="113">
        <v>30</v>
      </c>
      <c r="L65" s="117">
        <v>10</v>
      </c>
      <c r="M65" s="123">
        <v>20</v>
      </c>
      <c r="N65" s="113">
        <v>1200</v>
      </c>
      <c r="O65" s="113">
        <f t="shared" si="27"/>
        <v>24000</v>
      </c>
      <c r="P65" s="118">
        <v>10</v>
      </c>
      <c r="Q65" s="113">
        <f t="shared" si="28"/>
        <v>12000</v>
      </c>
      <c r="R65" s="118">
        <v>0</v>
      </c>
      <c r="S65" s="113">
        <f t="shared" si="29"/>
        <v>0</v>
      </c>
      <c r="T65" s="118">
        <v>10</v>
      </c>
      <c r="U65" s="113">
        <f t="shared" si="30"/>
        <v>12000</v>
      </c>
      <c r="V65" s="118">
        <v>0</v>
      </c>
      <c r="W65" s="113">
        <f t="shared" si="9"/>
        <v>0</v>
      </c>
    </row>
    <row r="66" spans="1:23" x14ac:dyDescent="0.55000000000000004">
      <c r="A66" s="43"/>
      <c r="B66" s="13">
        <f t="shared" si="0"/>
        <v>59</v>
      </c>
      <c r="C66" s="56" t="s">
        <v>220</v>
      </c>
      <c r="D66" s="62" t="s">
        <v>303</v>
      </c>
      <c r="E66" s="47" t="s">
        <v>49</v>
      </c>
      <c r="F66" s="9">
        <v>100</v>
      </c>
      <c r="G66" s="47" t="s">
        <v>42</v>
      </c>
      <c r="H66" s="117">
        <v>2</v>
      </c>
      <c r="I66" s="113">
        <v>1</v>
      </c>
      <c r="J66" s="113">
        <v>1</v>
      </c>
      <c r="K66" s="113">
        <v>2</v>
      </c>
      <c r="L66" s="117">
        <v>2</v>
      </c>
      <c r="M66" s="123">
        <v>2</v>
      </c>
      <c r="N66" s="113">
        <v>2000</v>
      </c>
      <c r="O66" s="113">
        <f t="shared" si="27"/>
        <v>4000</v>
      </c>
      <c r="P66" s="118">
        <v>0</v>
      </c>
      <c r="Q66" s="113">
        <f t="shared" si="28"/>
        <v>0</v>
      </c>
      <c r="R66" s="118">
        <v>0</v>
      </c>
      <c r="S66" s="113">
        <f t="shared" si="29"/>
        <v>0</v>
      </c>
      <c r="T66" s="118">
        <v>2</v>
      </c>
      <c r="U66" s="113">
        <f t="shared" si="30"/>
        <v>4000</v>
      </c>
      <c r="V66" s="118">
        <v>0</v>
      </c>
      <c r="W66" s="113">
        <f t="shared" si="9"/>
        <v>0</v>
      </c>
    </row>
    <row r="67" spans="1:23" x14ac:dyDescent="0.55000000000000004">
      <c r="A67" s="43"/>
      <c r="B67" s="13">
        <f t="shared" si="0"/>
        <v>60</v>
      </c>
      <c r="C67" s="56" t="s">
        <v>221</v>
      </c>
      <c r="D67" s="62" t="s">
        <v>94</v>
      </c>
      <c r="E67" s="13" t="s">
        <v>49</v>
      </c>
      <c r="F67" s="9">
        <v>500</v>
      </c>
      <c r="G67" s="13" t="s">
        <v>305</v>
      </c>
      <c r="H67" s="117">
        <v>1</v>
      </c>
      <c r="I67" s="113">
        <v>1</v>
      </c>
      <c r="J67" s="113">
        <v>1</v>
      </c>
      <c r="K67" s="113">
        <v>1</v>
      </c>
      <c r="L67" s="117">
        <v>0</v>
      </c>
      <c r="M67" s="123">
        <f t="shared" si="10"/>
        <v>1</v>
      </c>
      <c r="N67" s="119">
        <v>1200</v>
      </c>
      <c r="O67" s="113">
        <f t="shared" si="27"/>
        <v>1200</v>
      </c>
      <c r="P67" s="118">
        <v>1</v>
      </c>
      <c r="Q67" s="113">
        <f t="shared" si="28"/>
        <v>1200</v>
      </c>
      <c r="R67" s="118">
        <v>0</v>
      </c>
      <c r="S67" s="113">
        <f t="shared" si="29"/>
        <v>0</v>
      </c>
      <c r="T67" s="118">
        <v>0</v>
      </c>
      <c r="U67" s="113">
        <f t="shared" si="30"/>
        <v>0</v>
      </c>
      <c r="V67" s="118">
        <v>0</v>
      </c>
      <c r="W67" s="113">
        <f t="shared" si="9"/>
        <v>0</v>
      </c>
    </row>
    <row r="68" spans="1:23" x14ac:dyDescent="0.55000000000000004">
      <c r="A68" s="43"/>
      <c r="B68" s="13">
        <f t="shared" si="0"/>
        <v>61</v>
      </c>
      <c r="C68" s="56" t="s">
        <v>222</v>
      </c>
      <c r="D68" s="62" t="s">
        <v>304</v>
      </c>
      <c r="E68" s="47" t="s">
        <v>49</v>
      </c>
      <c r="F68" s="9">
        <v>100</v>
      </c>
      <c r="G68" s="47" t="s">
        <v>42</v>
      </c>
      <c r="H68" s="117">
        <v>1</v>
      </c>
      <c r="I68" s="113">
        <v>1</v>
      </c>
      <c r="J68" s="113">
        <v>1</v>
      </c>
      <c r="K68" s="113">
        <v>1</v>
      </c>
      <c r="L68" s="117">
        <v>0</v>
      </c>
      <c r="M68" s="123">
        <f t="shared" si="10"/>
        <v>1</v>
      </c>
      <c r="N68" s="119">
        <v>1650</v>
      </c>
      <c r="O68" s="113">
        <f t="shared" si="27"/>
        <v>1650</v>
      </c>
      <c r="P68" s="118">
        <v>1</v>
      </c>
      <c r="Q68" s="113">
        <f t="shared" si="28"/>
        <v>1650</v>
      </c>
      <c r="R68" s="118">
        <v>0</v>
      </c>
      <c r="S68" s="113">
        <f t="shared" si="29"/>
        <v>0</v>
      </c>
      <c r="T68" s="118">
        <v>0</v>
      </c>
      <c r="U68" s="113">
        <f t="shared" si="30"/>
        <v>0</v>
      </c>
      <c r="V68" s="118">
        <v>0</v>
      </c>
      <c r="W68" s="113">
        <f t="shared" si="9"/>
        <v>0</v>
      </c>
    </row>
    <row r="69" spans="1:23" x14ac:dyDescent="0.55000000000000004">
      <c r="A69" s="43"/>
      <c r="B69" s="13">
        <f t="shared" si="0"/>
        <v>62</v>
      </c>
      <c r="C69" s="56" t="s">
        <v>223</v>
      </c>
      <c r="D69" s="65" t="s">
        <v>95</v>
      </c>
      <c r="E69" s="47" t="s">
        <v>42</v>
      </c>
      <c r="F69" s="9">
        <v>30</v>
      </c>
      <c r="G69" s="47" t="s">
        <v>42</v>
      </c>
      <c r="H69" s="117">
        <v>1</v>
      </c>
      <c r="I69" s="113">
        <v>1</v>
      </c>
      <c r="J69" s="113">
        <v>1</v>
      </c>
      <c r="K69" s="113">
        <v>1</v>
      </c>
      <c r="L69" s="117">
        <v>0</v>
      </c>
      <c r="M69" s="123">
        <v>0</v>
      </c>
      <c r="N69" s="113">
        <v>1284</v>
      </c>
      <c r="O69" s="113">
        <f t="shared" si="27"/>
        <v>0</v>
      </c>
      <c r="P69" s="118">
        <v>0</v>
      </c>
      <c r="Q69" s="113">
        <f t="shared" si="28"/>
        <v>0</v>
      </c>
      <c r="R69" s="118">
        <v>0</v>
      </c>
      <c r="S69" s="113">
        <f t="shared" si="29"/>
        <v>0</v>
      </c>
      <c r="T69" s="118">
        <v>0</v>
      </c>
      <c r="U69" s="113">
        <f t="shared" si="30"/>
        <v>0</v>
      </c>
      <c r="V69" s="118">
        <v>0</v>
      </c>
      <c r="W69" s="113">
        <f t="shared" si="9"/>
        <v>0</v>
      </c>
    </row>
    <row r="70" spans="1:23" x14ac:dyDescent="0.55000000000000004">
      <c r="A70" s="15"/>
      <c r="B70" s="15"/>
      <c r="C70" s="15"/>
      <c r="D70" s="18" t="s">
        <v>224</v>
      </c>
      <c r="E70" s="15"/>
      <c r="F70" s="15"/>
      <c r="G70" s="15"/>
      <c r="H70" s="120"/>
      <c r="I70" s="120"/>
      <c r="J70" s="120"/>
      <c r="K70" s="121"/>
      <c r="L70" s="120"/>
      <c r="M70" s="122"/>
      <c r="N70" s="120"/>
      <c r="O70" s="120"/>
      <c r="P70" s="120"/>
      <c r="Q70" s="120"/>
      <c r="R70" s="120"/>
      <c r="S70" s="120"/>
      <c r="T70" s="120"/>
      <c r="U70" s="120"/>
      <c r="V70" s="120"/>
      <c r="W70" s="113">
        <f t="shared" si="9"/>
        <v>0</v>
      </c>
    </row>
    <row r="71" spans="1:23" x14ac:dyDescent="0.55000000000000004">
      <c r="A71" s="43"/>
      <c r="B71" s="13">
        <f t="shared" si="0"/>
        <v>63</v>
      </c>
      <c r="C71" s="69" t="s">
        <v>225</v>
      </c>
      <c r="D71" s="67" t="s">
        <v>96</v>
      </c>
      <c r="E71" s="47" t="s">
        <v>49</v>
      </c>
      <c r="F71" s="9">
        <v>100</v>
      </c>
      <c r="G71" s="47" t="s">
        <v>42</v>
      </c>
      <c r="H71" s="117">
        <v>100</v>
      </c>
      <c r="I71" s="113">
        <v>100</v>
      </c>
      <c r="J71" s="113">
        <v>100</v>
      </c>
      <c r="K71" s="113">
        <v>100</v>
      </c>
      <c r="L71" s="117">
        <v>50</v>
      </c>
      <c r="M71" s="123">
        <v>100</v>
      </c>
      <c r="N71" s="113">
        <v>120</v>
      </c>
      <c r="O71" s="113">
        <f t="shared" ref="O71" si="31">M71*N71</f>
        <v>12000</v>
      </c>
      <c r="P71" s="118">
        <v>25</v>
      </c>
      <c r="Q71" s="113">
        <f t="shared" ref="Q71" si="32">N71*P71</f>
        <v>3000</v>
      </c>
      <c r="R71" s="118">
        <v>25</v>
      </c>
      <c r="S71" s="113">
        <f t="shared" ref="S71" si="33">$N71*R71</f>
        <v>3000</v>
      </c>
      <c r="T71" s="118">
        <v>25</v>
      </c>
      <c r="U71" s="113">
        <f t="shared" ref="U71" si="34">$N71*T71</f>
        <v>3000</v>
      </c>
      <c r="V71" s="118">
        <v>25</v>
      </c>
      <c r="W71" s="113">
        <f t="shared" si="9"/>
        <v>3000</v>
      </c>
    </row>
    <row r="72" spans="1:23" x14ac:dyDescent="0.55000000000000004">
      <c r="A72" s="43"/>
      <c r="B72" s="13">
        <f t="shared" ref="B72:B135" si="35">IF(B71&gt;0,B71+1,B70+1)</f>
        <v>64</v>
      </c>
      <c r="C72" s="69" t="s">
        <v>226</v>
      </c>
      <c r="D72" s="67" t="s">
        <v>97</v>
      </c>
      <c r="E72" s="47" t="s">
        <v>49</v>
      </c>
      <c r="F72" s="9">
        <v>100</v>
      </c>
      <c r="G72" s="47" t="s">
        <v>42</v>
      </c>
      <c r="H72" s="117">
        <v>45</v>
      </c>
      <c r="I72" s="113">
        <v>59</v>
      </c>
      <c r="J72" s="113">
        <v>59</v>
      </c>
      <c r="K72" s="113">
        <v>50</v>
      </c>
      <c r="L72" s="117">
        <v>18</v>
      </c>
      <c r="M72" s="123">
        <v>40</v>
      </c>
      <c r="N72" s="113">
        <v>1100</v>
      </c>
      <c r="O72" s="113">
        <f t="shared" ref="O72:O90" si="36">M72*N72</f>
        <v>44000</v>
      </c>
      <c r="P72" s="118">
        <v>10</v>
      </c>
      <c r="Q72" s="113">
        <f t="shared" ref="Q72:Q90" si="37">N72*P72</f>
        <v>11000</v>
      </c>
      <c r="R72" s="118">
        <v>10</v>
      </c>
      <c r="S72" s="113">
        <f t="shared" ref="S72:S90" si="38">$N72*R72</f>
        <v>11000</v>
      </c>
      <c r="T72" s="118">
        <v>10</v>
      </c>
      <c r="U72" s="113">
        <f t="shared" ref="U72:U90" si="39">$N72*T72</f>
        <v>11000</v>
      </c>
      <c r="V72" s="118">
        <v>10</v>
      </c>
      <c r="W72" s="113">
        <f t="shared" si="9"/>
        <v>11000</v>
      </c>
    </row>
    <row r="73" spans="1:23" x14ac:dyDescent="0.55000000000000004">
      <c r="A73" s="43"/>
      <c r="B73" s="13">
        <f t="shared" si="35"/>
        <v>65</v>
      </c>
      <c r="C73" s="69" t="s">
        <v>227</v>
      </c>
      <c r="D73" s="67" t="s">
        <v>306</v>
      </c>
      <c r="E73" s="47" t="s">
        <v>49</v>
      </c>
      <c r="F73" s="9">
        <v>40</v>
      </c>
      <c r="G73" s="47" t="s">
        <v>42</v>
      </c>
      <c r="H73" s="117">
        <v>40</v>
      </c>
      <c r="I73" s="113">
        <v>17</v>
      </c>
      <c r="J73" s="113">
        <v>17</v>
      </c>
      <c r="K73" s="113">
        <v>40</v>
      </c>
      <c r="L73" s="117">
        <v>23</v>
      </c>
      <c r="M73" s="123">
        <v>20</v>
      </c>
      <c r="N73" s="113">
        <v>1605</v>
      </c>
      <c r="O73" s="113">
        <f t="shared" si="36"/>
        <v>32100</v>
      </c>
      <c r="P73" s="118">
        <v>0</v>
      </c>
      <c r="Q73" s="113">
        <f t="shared" si="37"/>
        <v>0</v>
      </c>
      <c r="R73" s="118">
        <v>20</v>
      </c>
      <c r="S73" s="113">
        <f t="shared" si="38"/>
        <v>32100</v>
      </c>
      <c r="T73" s="118">
        <v>0</v>
      </c>
      <c r="U73" s="113">
        <f t="shared" si="39"/>
        <v>0</v>
      </c>
      <c r="V73" s="118">
        <v>0</v>
      </c>
      <c r="W73" s="113">
        <f t="shared" si="9"/>
        <v>0</v>
      </c>
    </row>
    <row r="74" spans="1:23" x14ac:dyDescent="0.55000000000000004">
      <c r="A74" s="43"/>
      <c r="B74" s="13">
        <f t="shared" si="35"/>
        <v>66</v>
      </c>
      <c r="C74" s="69" t="s">
        <v>228</v>
      </c>
      <c r="D74" s="67" t="s">
        <v>341</v>
      </c>
      <c r="E74" s="14" t="s">
        <v>35</v>
      </c>
      <c r="F74" s="9">
        <v>2</v>
      </c>
      <c r="G74" s="14" t="s">
        <v>35</v>
      </c>
      <c r="H74" s="117">
        <v>2</v>
      </c>
      <c r="I74" s="113">
        <v>2</v>
      </c>
      <c r="J74" s="113">
        <v>2</v>
      </c>
      <c r="K74" s="113">
        <v>2</v>
      </c>
      <c r="L74" s="117">
        <v>0</v>
      </c>
      <c r="M74" s="123">
        <v>2</v>
      </c>
      <c r="N74" s="113">
        <v>6420</v>
      </c>
      <c r="O74" s="113">
        <f t="shared" si="36"/>
        <v>12840</v>
      </c>
      <c r="P74" s="118">
        <v>0</v>
      </c>
      <c r="Q74" s="113">
        <f t="shared" si="37"/>
        <v>0</v>
      </c>
      <c r="R74" s="118">
        <v>1</v>
      </c>
      <c r="S74" s="113">
        <f t="shared" si="38"/>
        <v>6420</v>
      </c>
      <c r="T74" s="118">
        <v>0</v>
      </c>
      <c r="U74" s="113">
        <f t="shared" si="39"/>
        <v>0</v>
      </c>
      <c r="V74" s="118">
        <v>1</v>
      </c>
      <c r="W74" s="113">
        <f t="shared" ref="W74:W137" si="40">V74*N74</f>
        <v>6420</v>
      </c>
    </row>
    <row r="75" spans="1:23" x14ac:dyDescent="0.55000000000000004">
      <c r="A75" s="43"/>
      <c r="B75" s="13">
        <f t="shared" si="35"/>
        <v>67</v>
      </c>
      <c r="C75" s="69" t="s">
        <v>229</v>
      </c>
      <c r="D75" s="67" t="s">
        <v>342</v>
      </c>
      <c r="E75" s="14" t="s">
        <v>35</v>
      </c>
      <c r="F75" s="9">
        <v>6</v>
      </c>
      <c r="G75" s="14" t="s">
        <v>35</v>
      </c>
      <c r="H75" s="117">
        <v>1</v>
      </c>
      <c r="I75" s="113">
        <v>1</v>
      </c>
      <c r="J75" s="113">
        <v>1</v>
      </c>
      <c r="K75" s="113">
        <v>1</v>
      </c>
      <c r="L75" s="117">
        <v>0</v>
      </c>
      <c r="M75" s="123">
        <f t="shared" ref="M75:M138" si="41">K75-L75</f>
        <v>1</v>
      </c>
      <c r="N75" s="113">
        <v>8560</v>
      </c>
      <c r="O75" s="113">
        <f t="shared" ref="O75" si="42">M75*N75</f>
        <v>8560</v>
      </c>
      <c r="P75" s="118">
        <v>1</v>
      </c>
      <c r="Q75" s="113">
        <f t="shared" ref="Q75" si="43">N75*P75</f>
        <v>8560</v>
      </c>
      <c r="R75" s="118">
        <v>0</v>
      </c>
      <c r="S75" s="113">
        <f t="shared" ref="S75" si="44">$N75*R75</f>
        <v>0</v>
      </c>
      <c r="T75" s="118">
        <v>0</v>
      </c>
      <c r="U75" s="113">
        <f t="shared" ref="U75" si="45">$N75*T75</f>
        <v>0</v>
      </c>
      <c r="V75" s="118">
        <v>0</v>
      </c>
      <c r="W75" s="113">
        <f t="shared" si="40"/>
        <v>0</v>
      </c>
    </row>
    <row r="76" spans="1:23" x14ac:dyDescent="0.55000000000000004">
      <c r="A76" s="43"/>
      <c r="B76" s="13">
        <f t="shared" si="35"/>
        <v>68</v>
      </c>
      <c r="C76" s="69" t="s">
        <v>229</v>
      </c>
      <c r="D76" s="67" t="s">
        <v>343</v>
      </c>
      <c r="E76" s="14" t="s">
        <v>35</v>
      </c>
      <c r="F76" s="9">
        <v>6</v>
      </c>
      <c r="G76" s="14" t="s">
        <v>35</v>
      </c>
      <c r="H76" s="117">
        <v>1</v>
      </c>
      <c r="I76" s="113">
        <v>1</v>
      </c>
      <c r="J76" s="113">
        <v>1</v>
      </c>
      <c r="K76" s="113">
        <v>1</v>
      </c>
      <c r="L76" s="117">
        <v>0</v>
      </c>
      <c r="M76" s="123">
        <f t="shared" si="41"/>
        <v>1</v>
      </c>
      <c r="N76" s="113">
        <v>8560</v>
      </c>
      <c r="O76" s="113">
        <f t="shared" si="36"/>
        <v>8560</v>
      </c>
      <c r="P76" s="118">
        <v>1</v>
      </c>
      <c r="Q76" s="113">
        <f t="shared" si="37"/>
        <v>8560</v>
      </c>
      <c r="R76" s="118">
        <v>0</v>
      </c>
      <c r="S76" s="113">
        <f t="shared" si="38"/>
        <v>0</v>
      </c>
      <c r="T76" s="118">
        <v>0</v>
      </c>
      <c r="U76" s="113">
        <f t="shared" si="39"/>
        <v>0</v>
      </c>
      <c r="V76" s="118">
        <v>0</v>
      </c>
      <c r="W76" s="113">
        <f t="shared" si="40"/>
        <v>0</v>
      </c>
    </row>
    <row r="77" spans="1:23" x14ac:dyDescent="0.55000000000000004">
      <c r="A77" s="43"/>
      <c r="B77" s="13">
        <f t="shared" si="35"/>
        <v>69</v>
      </c>
      <c r="C77" s="69" t="s">
        <v>230</v>
      </c>
      <c r="D77" s="67" t="s">
        <v>98</v>
      </c>
      <c r="E77" s="14" t="s">
        <v>49</v>
      </c>
      <c r="F77" s="9">
        <v>1000</v>
      </c>
      <c r="G77" s="14" t="s">
        <v>305</v>
      </c>
      <c r="H77" s="117">
        <v>6</v>
      </c>
      <c r="I77" s="113">
        <v>6</v>
      </c>
      <c r="J77" s="113">
        <v>6</v>
      </c>
      <c r="K77" s="113">
        <v>6</v>
      </c>
      <c r="L77" s="117">
        <v>6</v>
      </c>
      <c r="M77" s="123">
        <v>6</v>
      </c>
      <c r="N77" s="113">
        <v>2200</v>
      </c>
      <c r="O77" s="113">
        <f t="shared" si="36"/>
        <v>13200</v>
      </c>
      <c r="P77" s="118">
        <v>0</v>
      </c>
      <c r="Q77" s="113">
        <f t="shared" si="37"/>
        <v>0</v>
      </c>
      <c r="R77" s="118">
        <v>6</v>
      </c>
      <c r="S77" s="113">
        <f t="shared" si="38"/>
        <v>13200</v>
      </c>
      <c r="T77" s="118">
        <v>0</v>
      </c>
      <c r="U77" s="113">
        <f t="shared" si="39"/>
        <v>0</v>
      </c>
      <c r="V77" s="118">
        <v>0</v>
      </c>
      <c r="W77" s="113">
        <f t="shared" si="40"/>
        <v>0</v>
      </c>
    </row>
    <row r="78" spans="1:23" x14ac:dyDescent="0.55000000000000004">
      <c r="A78" s="43"/>
      <c r="B78" s="13">
        <f t="shared" si="35"/>
        <v>70</v>
      </c>
      <c r="C78" s="69" t="s">
        <v>231</v>
      </c>
      <c r="D78" s="67" t="s">
        <v>99</v>
      </c>
      <c r="E78" s="14" t="s">
        <v>49</v>
      </c>
      <c r="F78" s="9">
        <v>1000</v>
      </c>
      <c r="G78" s="14" t="s">
        <v>49</v>
      </c>
      <c r="H78" s="117">
        <v>6</v>
      </c>
      <c r="I78" s="113">
        <v>6</v>
      </c>
      <c r="J78" s="113">
        <v>10</v>
      </c>
      <c r="K78" s="113">
        <v>15</v>
      </c>
      <c r="L78" s="117">
        <v>4</v>
      </c>
      <c r="M78" s="123">
        <v>10</v>
      </c>
      <c r="N78" s="113">
        <v>4000</v>
      </c>
      <c r="O78" s="113">
        <f t="shared" si="36"/>
        <v>40000</v>
      </c>
      <c r="P78" s="118">
        <v>10</v>
      </c>
      <c r="Q78" s="113">
        <f t="shared" si="37"/>
        <v>40000</v>
      </c>
      <c r="R78" s="118">
        <v>0</v>
      </c>
      <c r="S78" s="113">
        <f t="shared" si="38"/>
        <v>0</v>
      </c>
      <c r="T78" s="118">
        <v>0</v>
      </c>
      <c r="U78" s="113">
        <f t="shared" si="39"/>
        <v>0</v>
      </c>
      <c r="V78" s="118">
        <v>0</v>
      </c>
      <c r="W78" s="113">
        <f t="shared" si="40"/>
        <v>0</v>
      </c>
    </row>
    <row r="79" spans="1:23" x14ac:dyDescent="0.55000000000000004">
      <c r="A79" s="43"/>
      <c r="B79" s="13">
        <f t="shared" si="35"/>
        <v>71</v>
      </c>
      <c r="C79" s="69" t="s">
        <v>232</v>
      </c>
      <c r="D79" s="59" t="s">
        <v>307</v>
      </c>
      <c r="E79" s="14" t="s">
        <v>49</v>
      </c>
      <c r="F79" s="9">
        <v>25</v>
      </c>
      <c r="G79" s="14" t="s">
        <v>42</v>
      </c>
      <c r="H79" s="117">
        <v>9</v>
      </c>
      <c r="I79" s="113">
        <v>4</v>
      </c>
      <c r="J79" s="113">
        <v>4</v>
      </c>
      <c r="K79" s="113">
        <v>10</v>
      </c>
      <c r="L79" s="117">
        <v>5</v>
      </c>
      <c r="M79" s="123">
        <v>5</v>
      </c>
      <c r="N79" s="119">
        <v>750</v>
      </c>
      <c r="O79" s="113">
        <f t="shared" si="36"/>
        <v>3750</v>
      </c>
      <c r="P79" s="118">
        <v>0</v>
      </c>
      <c r="Q79" s="113">
        <f t="shared" si="37"/>
        <v>0</v>
      </c>
      <c r="R79" s="118">
        <v>0</v>
      </c>
      <c r="S79" s="113">
        <f t="shared" si="38"/>
        <v>0</v>
      </c>
      <c r="T79" s="118">
        <v>5</v>
      </c>
      <c r="U79" s="113">
        <f t="shared" si="39"/>
        <v>3750</v>
      </c>
      <c r="V79" s="118">
        <v>0</v>
      </c>
      <c r="W79" s="113">
        <f t="shared" si="40"/>
        <v>0</v>
      </c>
    </row>
    <row r="80" spans="1:23" x14ac:dyDescent="0.55000000000000004">
      <c r="A80" s="43"/>
      <c r="B80" s="13">
        <f t="shared" si="35"/>
        <v>72</v>
      </c>
      <c r="C80" s="69" t="s">
        <v>233</v>
      </c>
      <c r="D80" s="67" t="s">
        <v>346</v>
      </c>
      <c r="E80" s="43" t="s">
        <v>46</v>
      </c>
      <c r="F80" s="9">
        <v>1000</v>
      </c>
      <c r="G80" s="43" t="s">
        <v>46</v>
      </c>
      <c r="H80" s="117">
        <v>3</v>
      </c>
      <c r="I80" s="113">
        <v>8</v>
      </c>
      <c r="J80" s="113">
        <v>8</v>
      </c>
      <c r="K80" s="113">
        <v>3</v>
      </c>
      <c r="L80" s="117">
        <v>0</v>
      </c>
      <c r="M80" s="123">
        <v>0</v>
      </c>
      <c r="N80" s="113">
        <v>6500</v>
      </c>
      <c r="O80" s="113">
        <f t="shared" si="36"/>
        <v>0</v>
      </c>
      <c r="P80" s="118">
        <v>0</v>
      </c>
      <c r="Q80" s="113">
        <f t="shared" si="37"/>
        <v>0</v>
      </c>
      <c r="R80" s="118">
        <v>0</v>
      </c>
      <c r="S80" s="113">
        <f t="shared" si="38"/>
        <v>0</v>
      </c>
      <c r="T80" s="118">
        <v>0</v>
      </c>
      <c r="U80" s="113">
        <f t="shared" si="39"/>
        <v>0</v>
      </c>
      <c r="V80" s="118">
        <v>0</v>
      </c>
      <c r="W80" s="113">
        <f t="shared" si="40"/>
        <v>0</v>
      </c>
    </row>
    <row r="81" spans="1:23" x14ac:dyDescent="0.55000000000000004">
      <c r="A81" s="15"/>
      <c r="B81" s="15"/>
      <c r="C81" s="15"/>
      <c r="D81" s="18" t="s">
        <v>234</v>
      </c>
      <c r="E81" s="15"/>
      <c r="F81" s="15"/>
      <c r="G81" s="15"/>
      <c r="H81" s="120"/>
      <c r="I81" s="120"/>
      <c r="J81" s="120"/>
      <c r="K81" s="121"/>
      <c r="L81" s="120"/>
      <c r="M81" s="122"/>
      <c r="N81" s="120"/>
      <c r="O81" s="120"/>
      <c r="P81" s="120"/>
      <c r="Q81" s="120"/>
      <c r="R81" s="120"/>
      <c r="S81" s="120"/>
      <c r="T81" s="120"/>
      <c r="U81" s="120"/>
      <c r="V81" s="120"/>
      <c r="W81" s="113">
        <f t="shared" si="40"/>
        <v>0</v>
      </c>
    </row>
    <row r="82" spans="1:23" x14ac:dyDescent="0.55000000000000004">
      <c r="A82" s="43"/>
      <c r="B82" s="13">
        <f t="shared" si="35"/>
        <v>73</v>
      </c>
      <c r="C82" s="69" t="s">
        <v>134</v>
      </c>
      <c r="D82" s="59" t="s">
        <v>8</v>
      </c>
      <c r="E82" s="14" t="s">
        <v>49</v>
      </c>
      <c r="F82" s="9">
        <v>4</v>
      </c>
      <c r="G82" s="14" t="s">
        <v>50</v>
      </c>
      <c r="H82" s="117">
        <v>2</v>
      </c>
      <c r="I82" s="113">
        <v>2</v>
      </c>
      <c r="J82" s="113">
        <v>2</v>
      </c>
      <c r="K82" s="113">
        <v>2</v>
      </c>
      <c r="L82" s="117">
        <v>0</v>
      </c>
      <c r="M82" s="123">
        <f t="shared" si="41"/>
        <v>2</v>
      </c>
      <c r="N82" s="113">
        <v>900</v>
      </c>
      <c r="O82" s="113">
        <f t="shared" si="36"/>
        <v>1800</v>
      </c>
      <c r="P82" s="118">
        <v>2</v>
      </c>
      <c r="Q82" s="113">
        <f t="shared" si="37"/>
        <v>1800</v>
      </c>
      <c r="R82" s="118">
        <v>0</v>
      </c>
      <c r="S82" s="113">
        <f t="shared" si="38"/>
        <v>0</v>
      </c>
      <c r="T82" s="118">
        <v>0</v>
      </c>
      <c r="U82" s="113">
        <f t="shared" si="39"/>
        <v>0</v>
      </c>
      <c r="V82" s="118">
        <v>0</v>
      </c>
      <c r="W82" s="113">
        <f t="shared" si="40"/>
        <v>0</v>
      </c>
    </row>
    <row r="83" spans="1:23" x14ac:dyDescent="0.55000000000000004">
      <c r="A83" s="43"/>
      <c r="B83" s="13">
        <f t="shared" si="35"/>
        <v>74</v>
      </c>
      <c r="C83" s="69" t="s">
        <v>135</v>
      </c>
      <c r="D83" s="59" t="s">
        <v>100</v>
      </c>
      <c r="E83" s="12" t="s">
        <v>50</v>
      </c>
      <c r="F83" s="9">
        <v>1</v>
      </c>
      <c r="G83" s="12" t="s">
        <v>50</v>
      </c>
      <c r="H83" s="117">
        <v>2</v>
      </c>
      <c r="I83" s="113">
        <v>2</v>
      </c>
      <c r="J83" s="113">
        <v>2</v>
      </c>
      <c r="K83" s="113">
        <v>2</v>
      </c>
      <c r="L83" s="117">
        <v>0</v>
      </c>
      <c r="M83" s="123">
        <f t="shared" si="41"/>
        <v>2</v>
      </c>
      <c r="N83" s="113">
        <v>600</v>
      </c>
      <c r="O83" s="113">
        <f t="shared" si="36"/>
        <v>1200</v>
      </c>
      <c r="P83" s="118">
        <v>2</v>
      </c>
      <c r="Q83" s="113">
        <f t="shared" si="37"/>
        <v>1200</v>
      </c>
      <c r="R83" s="118">
        <v>0</v>
      </c>
      <c r="S83" s="113">
        <f t="shared" si="38"/>
        <v>0</v>
      </c>
      <c r="T83" s="118">
        <v>0</v>
      </c>
      <c r="U83" s="113">
        <f t="shared" si="39"/>
        <v>0</v>
      </c>
      <c r="V83" s="118">
        <v>0</v>
      </c>
      <c r="W83" s="113">
        <f t="shared" si="40"/>
        <v>0</v>
      </c>
    </row>
    <row r="84" spans="1:23" x14ac:dyDescent="0.55000000000000004">
      <c r="A84" s="43"/>
      <c r="B84" s="13">
        <f t="shared" si="35"/>
        <v>75</v>
      </c>
      <c r="C84" s="69" t="s">
        <v>136</v>
      </c>
      <c r="D84" s="44" t="s">
        <v>235</v>
      </c>
      <c r="E84" s="12" t="s">
        <v>50</v>
      </c>
      <c r="F84" s="9">
        <v>2</v>
      </c>
      <c r="G84" s="12" t="s">
        <v>50</v>
      </c>
      <c r="H84" s="117">
        <v>2</v>
      </c>
      <c r="I84" s="113">
        <v>2</v>
      </c>
      <c r="J84" s="113">
        <v>2</v>
      </c>
      <c r="K84" s="113">
        <v>2</v>
      </c>
      <c r="L84" s="117">
        <v>0</v>
      </c>
      <c r="M84" s="123">
        <f t="shared" si="41"/>
        <v>2</v>
      </c>
      <c r="N84" s="113">
        <v>850</v>
      </c>
      <c r="O84" s="113">
        <f t="shared" si="36"/>
        <v>1700</v>
      </c>
      <c r="P84" s="118">
        <v>2</v>
      </c>
      <c r="Q84" s="113">
        <f t="shared" si="37"/>
        <v>1700</v>
      </c>
      <c r="R84" s="118">
        <v>0</v>
      </c>
      <c r="S84" s="113">
        <f t="shared" si="38"/>
        <v>0</v>
      </c>
      <c r="T84" s="118">
        <v>0</v>
      </c>
      <c r="U84" s="113">
        <f t="shared" si="39"/>
        <v>0</v>
      </c>
      <c r="V84" s="118">
        <v>0</v>
      </c>
      <c r="W84" s="113">
        <f t="shared" si="40"/>
        <v>0</v>
      </c>
    </row>
    <row r="85" spans="1:23" x14ac:dyDescent="0.55000000000000004">
      <c r="A85" s="43"/>
      <c r="B85" s="13">
        <f t="shared" si="35"/>
        <v>76</v>
      </c>
      <c r="C85" s="69" t="s">
        <v>137</v>
      </c>
      <c r="D85" s="44" t="s">
        <v>236</v>
      </c>
      <c r="E85" s="12" t="s">
        <v>50</v>
      </c>
      <c r="F85" s="9">
        <v>2</v>
      </c>
      <c r="G85" s="12" t="s">
        <v>50</v>
      </c>
      <c r="H85" s="117">
        <v>2</v>
      </c>
      <c r="I85" s="113">
        <v>2</v>
      </c>
      <c r="J85" s="113">
        <v>2</v>
      </c>
      <c r="K85" s="113">
        <v>2</v>
      </c>
      <c r="L85" s="117">
        <v>0</v>
      </c>
      <c r="M85" s="123">
        <f t="shared" si="41"/>
        <v>2</v>
      </c>
      <c r="N85" s="113">
        <v>900</v>
      </c>
      <c r="O85" s="113">
        <f t="shared" si="36"/>
        <v>1800</v>
      </c>
      <c r="P85" s="118">
        <v>2</v>
      </c>
      <c r="Q85" s="113">
        <f t="shared" si="37"/>
        <v>1800</v>
      </c>
      <c r="R85" s="118">
        <v>0</v>
      </c>
      <c r="S85" s="113">
        <f t="shared" si="38"/>
        <v>0</v>
      </c>
      <c r="T85" s="118">
        <v>0</v>
      </c>
      <c r="U85" s="113">
        <f t="shared" si="39"/>
        <v>0</v>
      </c>
      <c r="V85" s="118">
        <v>0</v>
      </c>
      <c r="W85" s="113">
        <f t="shared" si="40"/>
        <v>0</v>
      </c>
    </row>
    <row r="86" spans="1:23" x14ac:dyDescent="0.55000000000000004">
      <c r="A86" s="43"/>
      <c r="B86" s="13">
        <f t="shared" si="35"/>
        <v>77</v>
      </c>
      <c r="C86" s="69" t="s">
        <v>138</v>
      </c>
      <c r="D86" s="59" t="s">
        <v>9</v>
      </c>
      <c r="E86" s="14" t="s">
        <v>49</v>
      </c>
      <c r="F86" s="9">
        <v>3</v>
      </c>
      <c r="G86" s="14" t="s">
        <v>50</v>
      </c>
      <c r="H86" s="117">
        <v>7</v>
      </c>
      <c r="I86" s="113">
        <v>7</v>
      </c>
      <c r="J86" s="113">
        <v>7</v>
      </c>
      <c r="K86" s="113">
        <v>7</v>
      </c>
      <c r="L86" s="117">
        <v>0</v>
      </c>
      <c r="M86" s="123">
        <f t="shared" si="41"/>
        <v>7</v>
      </c>
      <c r="N86" s="113">
        <v>900</v>
      </c>
      <c r="O86" s="113">
        <f t="shared" si="36"/>
        <v>6300</v>
      </c>
      <c r="P86" s="118">
        <v>4</v>
      </c>
      <c r="Q86" s="113">
        <f t="shared" si="37"/>
        <v>3600</v>
      </c>
      <c r="R86" s="118">
        <v>3</v>
      </c>
      <c r="S86" s="113">
        <f t="shared" si="38"/>
        <v>2700</v>
      </c>
      <c r="T86" s="118">
        <v>0</v>
      </c>
      <c r="U86" s="113">
        <f t="shared" si="39"/>
        <v>0</v>
      </c>
      <c r="V86" s="118">
        <v>0</v>
      </c>
      <c r="W86" s="113">
        <f t="shared" si="40"/>
        <v>0</v>
      </c>
    </row>
    <row r="87" spans="1:23" x14ac:dyDescent="0.55000000000000004">
      <c r="A87" s="43"/>
      <c r="B87" s="13">
        <f t="shared" si="35"/>
        <v>78</v>
      </c>
      <c r="C87" s="69" t="s">
        <v>139</v>
      </c>
      <c r="D87" s="131" t="s">
        <v>308</v>
      </c>
      <c r="E87" s="12" t="s">
        <v>50</v>
      </c>
      <c r="F87" s="9">
        <v>1</v>
      </c>
      <c r="G87" s="12" t="s">
        <v>50</v>
      </c>
      <c r="H87" s="117">
        <v>6</v>
      </c>
      <c r="I87" s="113">
        <v>6</v>
      </c>
      <c r="J87" s="113">
        <v>6</v>
      </c>
      <c r="K87" s="113">
        <v>6</v>
      </c>
      <c r="L87" s="117">
        <v>0</v>
      </c>
      <c r="M87" s="123">
        <f t="shared" si="41"/>
        <v>6</v>
      </c>
      <c r="N87" s="113">
        <v>600</v>
      </c>
      <c r="O87" s="113">
        <f t="shared" si="36"/>
        <v>3600</v>
      </c>
      <c r="P87" s="118">
        <v>0</v>
      </c>
      <c r="Q87" s="113">
        <f t="shared" si="37"/>
        <v>0</v>
      </c>
      <c r="R87" s="118">
        <v>6</v>
      </c>
      <c r="S87" s="113">
        <f t="shared" si="38"/>
        <v>3600</v>
      </c>
      <c r="T87" s="118">
        <v>0</v>
      </c>
      <c r="U87" s="113">
        <f t="shared" si="39"/>
        <v>0</v>
      </c>
      <c r="V87" s="118">
        <v>0</v>
      </c>
      <c r="W87" s="113">
        <f t="shared" si="40"/>
        <v>0</v>
      </c>
    </row>
    <row r="88" spans="1:23" x14ac:dyDescent="0.55000000000000004">
      <c r="A88" s="43"/>
      <c r="B88" s="13">
        <f t="shared" si="35"/>
        <v>79</v>
      </c>
      <c r="C88" s="69" t="s">
        <v>140</v>
      </c>
      <c r="D88" s="131" t="s">
        <v>309</v>
      </c>
      <c r="E88" s="12" t="s">
        <v>50</v>
      </c>
      <c r="F88" s="9">
        <v>1</v>
      </c>
      <c r="G88" s="12" t="s">
        <v>50</v>
      </c>
      <c r="H88" s="117">
        <v>6</v>
      </c>
      <c r="I88" s="113">
        <v>6</v>
      </c>
      <c r="J88" s="113">
        <v>6</v>
      </c>
      <c r="K88" s="113">
        <v>6</v>
      </c>
      <c r="L88" s="117">
        <v>0</v>
      </c>
      <c r="M88" s="123">
        <f t="shared" si="41"/>
        <v>6</v>
      </c>
      <c r="N88" s="113">
        <v>600</v>
      </c>
      <c r="O88" s="113">
        <f t="shared" si="36"/>
        <v>3600</v>
      </c>
      <c r="P88" s="118">
        <v>0</v>
      </c>
      <c r="Q88" s="113">
        <f t="shared" si="37"/>
        <v>0</v>
      </c>
      <c r="R88" s="118">
        <v>6</v>
      </c>
      <c r="S88" s="113">
        <f t="shared" si="38"/>
        <v>3600</v>
      </c>
      <c r="T88" s="118">
        <v>0</v>
      </c>
      <c r="U88" s="113">
        <f t="shared" si="39"/>
        <v>0</v>
      </c>
      <c r="V88" s="118">
        <v>0</v>
      </c>
      <c r="W88" s="113">
        <f t="shared" si="40"/>
        <v>0</v>
      </c>
    </row>
    <row r="89" spans="1:23" x14ac:dyDescent="0.55000000000000004">
      <c r="A89" s="43"/>
      <c r="B89" s="13">
        <f t="shared" si="35"/>
        <v>80</v>
      </c>
      <c r="C89" s="69" t="s">
        <v>141</v>
      </c>
      <c r="D89" s="131" t="s">
        <v>310</v>
      </c>
      <c r="E89" s="12" t="s">
        <v>50</v>
      </c>
      <c r="F89" s="9">
        <v>1</v>
      </c>
      <c r="G89" s="12" t="s">
        <v>50</v>
      </c>
      <c r="H89" s="117">
        <v>6</v>
      </c>
      <c r="I89" s="113">
        <v>6</v>
      </c>
      <c r="J89" s="113">
        <v>6</v>
      </c>
      <c r="K89" s="113">
        <v>6</v>
      </c>
      <c r="L89" s="117">
        <v>0</v>
      </c>
      <c r="M89" s="123">
        <f>K89-L89</f>
        <v>6</v>
      </c>
      <c r="N89" s="113">
        <v>600</v>
      </c>
      <c r="O89" s="113">
        <f>M89*N89</f>
        <v>3600</v>
      </c>
      <c r="P89" s="118">
        <v>0</v>
      </c>
      <c r="Q89" s="113">
        <f>N89*P89</f>
        <v>0</v>
      </c>
      <c r="R89" s="118">
        <v>6</v>
      </c>
      <c r="S89" s="113">
        <f>$N89*R89</f>
        <v>3600</v>
      </c>
      <c r="T89" s="118">
        <v>0</v>
      </c>
      <c r="U89" s="113">
        <f>$N89*T89</f>
        <v>0</v>
      </c>
      <c r="V89" s="118">
        <v>0</v>
      </c>
      <c r="W89" s="113">
        <f>V89*N89</f>
        <v>0</v>
      </c>
    </row>
    <row r="90" spans="1:23" x14ac:dyDescent="0.55000000000000004">
      <c r="A90" s="43"/>
      <c r="B90" s="13">
        <f t="shared" si="35"/>
        <v>81</v>
      </c>
      <c r="C90" s="69"/>
      <c r="D90" s="131" t="s">
        <v>364</v>
      </c>
      <c r="E90" s="12" t="s">
        <v>50</v>
      </c>
      <c r="F90" s="9">
        <v>1</v>
      </c>
      <c r="G90" s="12" t="s">
        <v>50</v>
      </c>
      <c r="H90" s="117">
        <v>1</v>
      </c>
      <c r="I90" s="113">
        <v>1</v>
      </c>
      <c r="J90" s="113">
        <v>1</v>
      </c>
      <c r="K90" s="113">
        <v>1</v>
      </c>
      <c r="L90" s="117">
        <v>0</v>
      </c>
      <c r="M90" s="123">
        <v>0</v>
      </c>
      <c r="N90" s="113">
        <v>400</v>
      </c>
      <c r="O90" s="113">
        <f t="shared" si="36"/>
        <v>0</v>
      </c>
      <c r="P90" s="118">
        <v>0</v>
      </c>
      <c r="Q90" s="113">
        <f t="shared" si="37"/>
        <v>0</v>
      </c>
      <c r="R90" s="118">
        <v>0</v>
      </c>
      <c r="S90" s="113">
        <f t="shared" si="38"/>
        <v>0</v>
      </c>
      <c r="T90" s="118">
        <v>0</v>
      </c>
      <c r="U90" s="113">
        <f t="shared" si="39"/>
        <v>0</v>
      </c>
      <c r="V90" s="118">
        <v>0</v>
      </c>
      <c r="W90" s="113">
        <f t="shared" si="40"/>
        <v>0</v>
      </c>
    </row>
    <row r="91" spans="1:23" x14ac:dyDescent="0.55000000000000004">
      <c r="A91" s="15"/>
      <c r="B91" s="15"/>
      <c r="C91" s="15"/>
      <c r="D91" s="18" t="s">
        <v>237</v>
      </c>
      <c r="E91" s="15"/>
      <c r="F91" s="15"/>
      <c r="G91" s="15"/>
      <c r="H91" s="120"/>
      <c r="I91" s="120"/>
      <c r="J91" s="120"/>
      <c r="K91" s="121"/>
      <c r="L91" s="120"/>
      <c r="M91" s="122"/>
      <c r="N91" s="120"/>
      <c r="O91" s="120"/>
      <c r="P91" s="120"/>
      <c r="Q91" s="120"/>
      <c r="R91" s="120"/>
      <c r="S91" s="120"/>
      <c r="T91" s="120"/>
      <c r="U91" s="120"/>
      <c r="V91" s="120"/>
      <c r="W91" s="113">
        <f t="shared" si="40"/>
        <v>0</v>
      </c>
    </row>
    <row r="92" spans="1:23" x14ac:dyDescent="0.55000000000000004">
      <c r="A92" s="43"/>
      <c r="B92" s="13">
        <f t="shared" si="35"/>
        <v>82</v>
      </c>
      <c r="C92" s="69" t="s">
        <v>238</v>
      </c>
      <c r="D92" s="67" t="s">
        <v>321</v>
      </c>
      <c r="E92" s="70" t="s">
        <v>119</v>
      </c>
      <c r="F92" s="9">
        <v>5</v>
      </c>
      <c r="G92" s="70" t="s">
        <v>322</v>
      </c>
      <c r="H92" s="117">
        <v>6</v>
      </c>
      <c r="I92" s="113">
        <v>6</v>
      </c>
      <c r="J92" s="113">
        <v>6</v>
      </c>
      <c r="K92" s="113">
        <v>6</v>
      </c>
      <c r="L92" s="117">
        <v>0</v>
      </c>
      <c r="M92" s="123">
        <f t="shared" si="41"/>
        <v>6</v>
      </c>
      <c r="N92" s="113">
        <v>3500</v>
      </c>
      <c r="O92" s="113">
        <f t="shared" ref="O92:O96" si="46">M92*N92</f>
        <v>21000</v>
      </c>
      <c r="P92" s="118">
        <v>0</v>
      </c>
      <c r="Q92" s="113">
        <f t="shared" ref="Q92:Q96" si="47">N92*P92</f>
        <v>0</v>
      </c>
      <c r="R92" s="118">
        <v>3</v>
      </c>
      <c r="S92" s="113">
        <f t="shared" ref="S92:S96" si="48">$N92*R92</f>
        <v>10500</v>
      </c>
      <c r="T92" s="118">
        <v>0</v>
      </c>
      <c r="U92" s="113">
        <f t="shared" ref="U92:U96" si="49">$N92*T92</f>
        <v>0</v>
      </c>
      <c r="V92" s="118">
        <v>3</v>
      </c>
      <c r="W92" s="113">
        <f t="shared" si="40"/>
        <v>10500</v>
      </c>
    </row>
    <row r="93" spans="1:23" x14ac:dyDescent="0.55000000000000004">
      <c r="A93" s="43"/>
      <c r="B93" s="13">
        <f t="shared" si="35"/>
        <v>83</v>
      </c>
      <c r="C93" s="69" t="s">
        <v>239</v>
      </c>
      <c r="D93" s="67" t="s">
        <v>323</v>
      </c>
      <c r="E93" s="9" t="s">
        <v>119</v>
      </c>
      <c r="F93" s="9">
        <v>5</v>
      </c>
      <c r="G93" s="9" t="s">
        <v>322</v>
      </c>
      <c r="H93" s="117">
        <v>6</v>
      </c>
      <c r="I93" s="113">
        <v>6</v>
      </c>
      <c r="J93" s="113">
        <v>6</v>
      </c>
      <c r="K93" s="113">
        <v>6</v>
      </c>
      <c r="L93" s="117">
        <v>3</v>
      </c>
      <c r="M93" s="123">
        <f t="shared" si="41"/>
        <v>3</v>
      </c>
      <c r="N93" s="113">
        <v>6500</v>
      </c>
      <c r="O93" s="113">
        <f t="shared" si="46"/>
        <v>19500</v>
      </c>
      <c r="P93" s="118">
        <v>0</v>
      </c>
      <c r="Q93" s="113">
        <f t="shared" si="47"/>
        <v>0</v>
      </c>
      <c r="R93" s="118">
        <v>3</v>
      </c>
      <c r="S93" s="113">
        <f t="shared" si="48"/>
        <v>19500</v>
      </c>
      <c r="T93" s="118">
        <v>0</v>
      </c>
      <c r="U93" s="113">
        <f t="shared" si="49"/>
        <v>0</v>
      </c>
      <c r="V93" s="118">
        <v>0</v>
      </c>
      <c r="W93" s="113">
        <f t="shared" si="40"/>
        <v>0</v>
      </c>
    </row>
    <row r="94" spans="1:23" x14ac:dyDescent="0.55000000000000004">
      <c r="A94" s="43"/>
      <c r="B94" s="13">
        <f t="shared" si="35"/>
        <v>84</v>
      </c>
      <c r="C94" s="69" t="s">
        <v>240</v>
      </c>
      <c r="D94" s="67" t="s">
        <v>324</v>
      </c>
      <c r="E94" s="9" t="s">
        <v>119</v>
      </c>
      <c r="F94" s="9">
        <v>5</v>
      </c>
      <c r="G94" s="9" t="s">
        <v>322</v>
      </c>
      <c r="H94" s="117">
        <v>6</v>
      </c>
      <c r="I94" s="113">
        <v>6</v>
      </c>
      <c r="J94" s="113">
        <v>6</v>
      </c>
      <c r="K94" s="113">
        <v>6</v>
      </c>
      <c r="L94" s="117">
        <v>3</v>
      </c>
      <c r="M94" s="123">
        <f t="shared" si="41"/>
        <v>3</v>
      </c>
      <c r="N94" s="113">
        <v>5000</v>
      </c>
      <c r="O94" s="113">
        <f t="shared" si="46"/>
        <v>15000</v>
      </c>
      <c r="P94" s="118">
        <v>0</v>
      </c>
      <c r="Q94" s="113">
        <f t="shared" si="47"/>
        <v>0</v>
      </c>
      <c r="R94" s="118">
        <v>3</v>
      </c>
      <c r="S94" s="113">
        <f t="shared" si="48"/>
        <v>15000</v>
      </c>
      <c r="T94" s="118">
        <v>0</v>
      </c>
      <c r="U94" s="113">
        <f t="shared" si="49"/>
        <v>0</v>
      </c>
      <c r="V94" s="118">
        <v>0</v>
      </c>
      <c r="W94" s="113">
        <f t="shared" si="40"/>
        <v>0</v>
      </c>
    </row>
    <row r="95" spans="1:23" x14ac:dyDescent="0.55000000000000004">
      <c r="A95" s="43"/>
      <c r="B95" s="13">
        <f t="shared" si="35"/>
        <v>85</v>
      </c>
      <c r="C95" s="69" t="s">
        <v>241</v>
      </c>
      <c r="D95" s="67" t="s">
        <v>101</v>
      </c>
      <c r="E95" s="9" t="s">
        <v>118</v>
      </c>
      <c r="F95" s="9">
        <v>2</v>
      </c>
      <c r="G95" s="9" t="s">
        <v>50</v>
      </c>
      <c r="H95" s="117">
        <v>6</v>
      </c>
      <c r="I95" s="113">
        <v>6</v>
      </c>
      <c r="J95" s="113">
        <v>6</v>
      </c>
      <c r="K95" s="113">
        <v>6</v>
      </c>
      <c r="L95" s="117">
        <v>0</v>
      </c>
      <c r="M95" s="123">
        <v>0</v>
      </c>
      <c r="N95" s="113">
        <v>900</v>
      </c>
      <c r="O95" s="113">
        <f t="shared" si="46"/>
        <v>0</v>
      </c>
      <c r="P95" s="118">
        <v>0</v>
      </c>
      <c r="Q95" s="113">
        <f t="shared" si="47"/>
        <v>0</v>
      </c>
      <c r="R95" s="118">
        <v>0</v>
      </c>
      <c r="S95" s="113">
        <f t="shared" si="48"/>
        <v>0</v>
      </c>
      <c r="T95" s="118">
        <v>0</v>
      </c>
      <c r="U95" s="113">
        <f t="shared" si="49"/>
        <v>0</v>
      </c>
      <c r="V95" s="118">
        <v>0</v>
      </c>
      <c r="W95" s="113">
        <f t="shared" si="40"/>
        <v>0</v>
      </c>
    </row>
    <row r="96" spans="1:23" x14ac:dyDescent="0.55000000000000004">
      <c r="A96" s="43"/>
      <c r="B96" s="13">
        <f t="shared" si="35"/>
        <v>86</v>
      </c>
      <c r="C96" s="69" t="s">
        <v>242</v>
      </c>
      <c r="D96" s="67" t="s">
        <v>102</v>
      </c>
      <c r="E96" s="47" t="s">
        <v>35</v>
      </c>
      <c r="F96" s="9">
        <v>100</v>
      </c>
      <c r="G96" s="47" t="s">
        <v>42</v>
      </c>
      <c r="H96" s="117">
        <v>8</v>
      </c>
      <c r="I96" s="113">
        <v>8</v>
      </c>
      <c r="J96" s="113">
        <v>8</v>
      </c>
      <c r="K96" s="113">
        <v>6</v>
      </c>
      <c r="L96" s="117">
        <v>10</v>
      </c>
      <c r="M96" s="123">
        <v>5</v>
      </c>
      <c r="N96" s="113">
        <v>2650</v>
      </c>
      <c r="O96" s="113">
        <f t="shared" si="46"/>
        <v>13250</v>
      </c>
      <c r="P96" s="118">
        <v>0</v>
      </c>
      <c r="Q96" s="113">
        <f t="shared" si="47"/>
        <v>0</v>
      </c>
      <c r="R96" s="118">
        <v>0</v>
      </c>
      <c r="S96" s="113">
        <f t="shared" si="48"/>
        <v>0</v>
      </c>
      <c r="T96" s="118">
        <v>5</v>
      </c>
      <c r="U96" s="113">
        <f t="shared" si="49"/>
        <v>13250</v>
      </c>
      <c r="V96" s="118">
        <v>0</v>
      </c>
      <c r="W96" s="113">
        <f t="shared" si="40"/>
        <v>0</v>
      </c>
    </row>
    <row r="97" spans="1:23" x14ac:dyDescent="0.55000000000000004">
      <c r="A97" s="43"/>
      <c r="B97" s="13">
        <f t="shared" si="35"/>
        <v>87</v>
      </c>
      <c r="C97" s="69" t="s">
        <v>243</v>
      </c>
      <c r="D97" s="67" t="s">
        <v>103</v>
      </c>
      <c r="E97" s="14" t="s">
        <v>35</v>
      </c>
      <c r="F97" s="9">
        <v>100</v>
      </c>
      <c r="G97" s="14" t="s">
        <v>305</v>
      </c>
      <c r="H97" s="117">
        <v>2</v>
      </c>
      <c r="I97" s="113">
        <v>4</v>
      </c>
      <c r="J97" s="113">
        <v>4</v>
      </c>
      <c r="K97" s="113">
        <v>2</v>
      </c>
      <c r="L97" s="117">
        <v>0</v>
      </c>
      <c r="M97" s="123">
        <f t="shared" si="41"/>
        <v>2</v>
      </c>
      <c r="N97" s="113">
        <v>8000</v>
      </c>
      <c r="O97" s="113">
        <f t="shared" ref="O97:O109" si="50">M97*N97</f>
        <v>16000</v>
      </c>
      <c r="P97" s="118">
        <v>1</v>
      </c>
      <c r="Q97" s="113">
        <f t="shared" ref="Q97:Q109" si="51">N97*P97</f>
        <v>8000</v>
      </c>
      <c r="R97" s="118">
        <v>1</v>
      </c>
      <c r="S97" s="113">
        <f t="shared" ref="S97:S109" si="52">$N97*R97</f>
        <v>8000</v>
      </c>
      <c r="T97" s="118">
        <v>0</v>
      </c>
      <c r="U97" s="113">
        <f t="shared" ref="U97:U109" si="53">$N97*T97</f>
        <v>0</v>
      </c>
      <c r="V97" s="118">
        <v>0</v>
      </c>
      <c r="W97" s="113">
        <f t="shared" si="40"/>
        <v>0</v>
      </c>
    </row>
    <row r="98" spans="1:23" x14ac:dyDescent="0.55000000000000004">
      <c r="A98" s="43"/>
      <c r="B98" s="13">
        <f t="shared" si="35"/>
        <v>88</v>
      </c>
      <c r="C98" s="69" t="s">
        <v>244</v>
      </c>
      <c r="D98" s="67" t="s">
        <v>325</v>
      </c>
      <c r="E98" s="47" t="s">
        <v>118</v>
      </c>
      <c r="F98" s="9">
        <v>1</v>
      </c>
      <c r="G98" s="47" t="s">
        <v>118</v>
      </c>
      <c r="H98" s="117">
        <v>1</v>
      </c>
      <c r="I98" s="113">
        <v>1</v>
      </c>
      <c r="J98" s="113">
        <v>1</v>
      </c>
      <c r="K98" s="113">
        <v>1</v>
      </c>
      <c r="L98" s="117">
        <v>0</v>
      </c>
      <c r="M98" s="123">
        <f t="shared" si="41"/>
        <v>1</v>
      </c>
      <c r="N98" s="113">
        <v>5000</v>
      </c>
      <c r="O98" s="113">
        <f t="shared" si="50"/>
        <v>5000</v>
      </c>
      <c r="P98" s="118">
        <v>1</v>
      </c>
      <c r="Q98" s="113">
        <f t="shared" si="51"/>
        <v>5000</v>
      </c>
      <c r="R98" s="118">
        <v>0</v>
      </c>
      <c r="S98" s="113">
        <f t="shared" si="52"/>
        <v>0</v>
      </c>
      <c r="T98" s="118">
        <v>0</v>
      </c>
      <c r="U98" s="113">
        <f t="shared" si="53"/>
        <v>0</v>
      </c>
      <c r="V98" s="118">
        <v>0</v>
      </c>
      <c r="W98" s="113">
        <f t="shared" si="40"/>
        <v>0</v>
      </c>
    </row>
    <row r="99" spans="1:23" x14ac:dyDescent="0.55000000000000004">
      <c r="A99" s="43"/>
      <c r="B99" s="13">
        <f t="shared" si="35"/>
        <v>89</v>
      </c>
      <c r="C99" s="69" t="s">
        <v>245</v>
      </c>
      <c r="D99" s="71" t="s">
        <v>250</v>
      </c>
      <c r="E99" s="16" t="s">
        <v>42</v>
      </c>
      <c r="F99" s="9">
        <v>1</v>
      </c>
      <c r="G99" s="16" t="s">
        <v>251</v>
      </c>
      <c r="H99" s="117">
        <v>20000</v>
      </c>
      <c r="I99" s="113">
        <v>24800</v>
      </c>
      <c r="J99" s="113">
        <v>24800</v>
      </c>
      <c r="K99" s="113">
        <v>35200</v>
      </c>
      <c r="L99" s="117">
        <v>0</v>
      </c>
      <c r="M99" s="123">
        <f t="shared" si="41"/>
        <v>35200</v>
      </c>
      <c r="N99" s="119">
        <v>25</v>
      </c>
      <c r="O99" s="113">
        <f t="shared" si="50"/>
        <v>880000</v>
      </c>
      <c r="P99" s="118">
        <v>8800</v>
      </c>
      <c r="Q99" s="113">
        <f t="shared" si="51"/>
        <v>220000</v>
      </c>
      <c r="R99" s="118">
        <v>8800</v>
      </c>
      <c r="S99" s="113">
        <f t="shared" si="52"/>
        <v>220000</v>
      </c>
      <c r="T99" s="118">
        <v>8800</v>
      </c>
      <c r="U99" s="113">
        <f t="shared" si="53"/>
        <v>220000</v>
      </c>
      <c r="V99" s="118">
        <v>8800</v>
      </c>
      <c r="W99" s="113">
        <f t="shared" si="40"/>
        <v>220000</v>
      </c>
    </row>
    <row r="100" spans="1:23" x14ac:dyDescent="0.55000000000000004">
      <c r="A100" s="43"/>
      <c r="B100" s="13">
        <f t="shared" si="35"/>
        <v>90</v>
      </c>
      <c r="C100" s="69" t="s">
        <v>246</v>
      </c>
      <c r="D100" s="66" t="s">
        <v>311</v>
      </c>
      <c r="E100" s="14" t="s">
        <v>49</v>
      </c>
      <c r="F100" s="9">
        <v>30</v>
      </c>
      <c r="G100" s="14" t="s">
        <v>42</v>
      </c>
      <c r="H100" s="117">
        <v>10</v>
      </c>
      <c r="I100" s="113">
        <v>3</v>
      </c>
      <c r="J100" s="113">
        <v>3</v>
      </c>
      <c r="K100" s="113">
        <v>0</v>
      </c>
      <c r="L100" s="117">
        <v>0</v>
      </c>
      <c r="M100" s="123">
        <v>0</v>
      </c>
      <c r="N100" s="113">
        <v>7490</v>
      </c>
      <c r="O100" s="113">
        <f t="shared" si="50"/>
        <v>0</v>
      </c>
      <c r="P100" s="118">
        <v>0</v>
      </c>
      <c r="Q100" s="113">
        <f t="shared" si="51"/>
        <v>0</v>
      </c>
      <c r="R100" s="118">
        <v>0</v>
      </c>
      <c r="S100" s="113">
        <f t="shared" si="52"/>
        <v>0</v>
      </c>
      <c r="T100" s="118">
        <v>0</v>
      </c>
      <c r="U100" s="113">
        <f t="shared" si="53"/>
        <v>0</v>
      </c>
      <c r="V100" s="118">
        <v>0</v>
      </c>
      <c r="W100" s="113">
        <f t="shared" si="40"/>
        <v>0</v>
      </c>
    </row>
    <row r="101" spans="1:23" x14ac:dyDescent="0.55000000000000004">
      <c r="A101" s="43"/>
      <c r="B101" s="13">
        <f t="shared" si="35"/>
        <v>91</v>
      </c>
      <c r="C101" s="69" t="s">
        <v>247</v>
      </c>
      <c r="D101" s="73" t="s">
        <v>110</v>
      </c>
      <c r="E101" s="16" t="s">
        <v>42</v>
      </c>
      <c r="F101" s="9">
        <v>48</v>
      </c>
      <c r="G101" s="16" t="s">
        <v>42</v>
      </c>
      <c r="H101" s="117">
        <v>2</v>
      </c>
      <c r="I101" s="113">
        <v>2</v>
      </c>
      <c r="J101" s="113">
        <v>2</v>
      </c>
      <c r="K101" s="113">
        <v>0</v>
      </c>
      <c r="L101" s="117">
        <v>0</v>
      </c>
      <c r="M101" s="123">
        <v>0</v>
      </c>
      <c r="N101" s="113">
        <v>12840</v>
      </c>
      <c r="O101" s="113">
        <f t="shared" si="50"/>
        <v>0</v>
      </c>
      <c r="P101" s="118">
        <v>0</v>
      </c>
      <c r="Q101" s="113">
        <f t="shared" si="51"/>
        <v>0</v>
      </c>
      <c r="R101" s="118">
        <v>0</v>
      </c>
      <c r="S101" s="113">
        <f t="shared" si="52"/>
        <v>0</v>
      </c>
      <c r="T101" s="118">
        <v>0</v>
      </c>
      <c r="U101" s="113">
        <f t="shared" si="53"/>
        <v>0</v>
      </c>
      <c r="V101" s="118">
        <v>0</v>
      </c>
      <c r="W101" s="113">
        <f t="shared" si="40"/>
        <v>0</v>
      </c>
    </row>
    <row r="102" spans="1:23" x14ac:dyDescent="0.55000000000000004">
      <c r="A102" s="43"/>
      <c r="B102" s="13">
        <f t="shared" si="35"/>
        <v>92</v>
      </c>
      <c r="C102" s="69" t="s">
        <v>248</v>
      </c>
      <c r="D102" s="74" t="s">
        <v>340</v>
      </c>
      <c r="E102" s="48" t="s">
        <v>49</v>
      </c>
      <c r="F102" s="9">
        <v>1</v>
      </c>
      <c r="G102" s="48" t="s">
        <v>49</v>
      </c>
      <c r="H102" s="117">
        <v>2</v>
      </c>
      <c r="I102" s="113">
        <v>2</v>
      </c>
      <c r="J102" s="113">
        <v>2</v>
      </c>
      <c r="K102" s="113">
        <v>2</v>
      </c>
      <c r="L102" s="117">
        <v>0</v>
      </c>
      <c r="M102" s="123">
        <v>0</v>
      </c>
      <c r="N102" s="113">
        <v>2000</v>
      </c>
      <c r="O102" s="113">
        <f t="shared" si="50"/>
        <v>0</v>
      </c>
      <c r="P102" s="118">
        <v>0</v>
      </c>
      <c r="Q102" s="113">
        <f t="shared" si="51"/>
        <v>0</v>
      </c>
      <c r="R102" s="118">
        <v>0</v>
      </c>
      <c r="S102" s="113">
        <f t="shared" si="52"/>
        <v>0</v>
      </c>
      <c r="T102" s="118">
        <v>0</v>
      </c>
      <c r="U102" s="113">
        <f t="shared" si="53"/>
        <v>0</v>
      </c>
      <c r="V102" s="118">
        <v>0</v>
      </c>
      <c r="W102" s="113">
        <f t="shared" si="40"/>
        <v>0</v>
      </c>
    </row>
    <row r="103" spans="1:23" x14ac:dyDescent="0.55000000000000004">
      <c r="A103" s="43"/>
      <c r="B103" s="13">
        <f t="shared" si="35"/>
        <v>93</v>
      </c>
      <c r="C103" s="69" t="s">
        <v>249</v>
      </c>
      <c r="D103" s="67" t="s">
        <v>104</v>
      </c>
      <c r="E103" s="14" t="s">
        <v>35</v>
      </c>
      <c r="F103" s="9">
        <v>200</v>
      </c>
      <c r="G103" s="14" t="s">
        <v>305</v>
      </c>
      <c r="H103" s="117">
        <v>8</v>
      </c>
      <c r="I103" s="113">
        <v>8</v>
      </c>
      <c r="J103" s="113">
        <v>8</v>
      </c>
      <c r="K103" s="113">
        <v>8</v>
      </c>
      <c r="L103" s="117">
        <v>0</v>
      </c>
      <c r="M103" s="123">
        <f t="shared" si="41"/>
        <v>8</v>
      </c>
      <c r="N103" s="113">
        <v>8000</v>
      </c>
      <c r="O103" s="113">
        <f t="shared" si="50"/>
        <v>64000</v>
      </c>
      <c r="P103" s="118">
        <v>2</v>
      </c>
      <c r="Q103" s="113">
        <f t="shared" si="51"/>
        <v>16000</v>
      </c>
      <c r="R103" s="118">
        <v>2</v>
      </c>
      <c r="S103" s="113">
        <f t="shared" si="52"/>
        <v>16000</v>
      </c>
      <c r="T103" s="118">
        <v>2</v>
      </c>
      <c r="U103" s="113">
        <f t="shared" si="53"/>
        <v>16000</v>
      </c>
      <c r="V103" s="118">
        <v>2</v>
      </c>
      <c r="W103" s="113">
        <f t="shared" si="40"/>
        <v>16000</v>
      </c>
    </row>
    <row r="104" spans="1:23" x14ac:dyDescent="0.55000000000000004">
      <c r="A104" s="43"/>
      <c r="B104" s="13">
        <f t="shared" si="35"/>
        <v>94</v>
      </c>
      <c r="C104" s="69" t="s">
        <v>252</v>
      </c>
      <c r="D104" s="67" t="s">
        <v>105</v>
      </c>
      <c r="E104" s="14" t="s">
        <v>35</v>
      </c>
      <c r="F104" s="9">
        <v>200</v>
      </c>
      <c r="G104" s="14" t="s">
        <v>305</v>
      </c>
      <c r="H104" s="117">
        <v>12</v>
      </c>
      <c r="I104" s="113">
        <v>12</v>
      </c>
      <c r="J104" s="113">
        <v>12</v>
      </c>
      <c r="K104" s="113">
        <v>12</v>
      </c>
      <c r="L104" s="117">
        <v>1</v>
      </c>
      <c r="M104" s="123">
        <v>12</v>
      </c>
      <c r="N104" s="113">
        <v>8000</v>
      </c>
      <c r="O104" s="113">
        <f t="shared" si="50"/>
        <v>96000</v>
      </c>
      <c r="P104" s="118">
        <v>3</v>
      </c>
      <c r="Q104" s="113">
        <f t="shared" si="51"/>
        <v>24000</v>
      </c>
      <c r="R104" s="118">
        <v>3</v>
      </c>
      <c r="S104" s="113">
        <f t="shared" si="52"/>
        <v>24000</v>
      </c>
      <c r="T104" s="118">
        <v>3</v>
      </c>
      <c r="U104" s="113">
        <f t="shared" si="53"/>
        <v>24000</v>
      </c>
      <c r="V104" s="118">
        <v>3</v>
      </c>
      <c r="W104" s="113">
        <f t="shared" si="40"/>
        <v>24000</v>
      </c>
    </row>
    <row r="105" spans="1:23" x14ac:dyDescent="0.55000000000000004">
      <c r="A105" s="43"/>
      <c r="B105" s="13">
        <f t="shared" si="35"/>
        <v>95</v>
      </c>
      <c r="C105" s="69" t="s">
        <v>253</v>
      </c>
      <c r="D105" s="67" t="s">
        <v>106</v>
      </c>
      <c r="E105" s="14" t="s">
        <v>50</v>
      </c>
      <c r="F105" s="9">
        <v>1</v>
      </c>
      <c r="G105" s="14" t="s">
        <v>50</v>
      </c>
      <c r="H105" s="117">
        <v>8</v>
      </c>
      <c r="I105" s="113">
        <v>8</v>
      </c>
      <c r="J105" s="113">
        <v>8</v>
      </c>
      <c r="K105" s="113">
        <v>8</v>
      </c>
      <c r="L105" s="117">
        <v>0</v>
      </c>
      <c r="M105" s="123">
        <v>8</v>
      </c>
      <c r="N105" s="113">
        <v>6900</v>
      </c>
      <c r="O105" s="113">
        <f t="shared" si="50"/>
        <v>55200</v>
      </c>
      <c r="P105" s="118">
        <v>2</v>
      </c>
      <c r="Q105" s="113">
        <f t="shared" si="51"/>
        <v>13800</v>
      </c>
      <c r="R105" s="118">
        <v>2</v>
      </c>
      <c r="S105" s="113">
        <f t="shared" si="52"/>
        <v>13800</v>
      </c>
      <c r="T105" s="118">
        <v>2</v>
      </c>
      <c r="U105" s="113">
        <f t="shared" si="53"/>
        <v>13800</v>
      </c>
      <c r="V105" s="118">
        <v>2</v>
      </c>
      <c r="W105" s="113">
        <f t="shared" si="40"/>
        <v>13800</v>
      </c>
    </row>
    <row r="106" spans="1:23" s="99" customFormat="1" x14ac:dyDescent="0.55000000000000004">
      <c r="A106" s="98"/>
      <c r="B106" s="13">
        <f t="shared" si="35"/>
        <v>96</v>
      </c>
      <c r="C106" s="69" t="s">
        <v>254</v>
      </c>
      <c r="D106" s="67" t="s">
        <v>107</v>
      </c>
      <c r="E106" s="14" t="s">
        <v>50</v>
      </c>
      <c r="F106" s="9">
        <v>1500</v>
      </c>
      <c r="G106" s="14" t="s">
        <v>305</v>
      </c>
      <c r="H106" s="123">
        <v>8</v>
      </c>
      <c r="I106" s="124">
        <v>8</v>
      </c>
      <c r="J106" s="124">
        <v>8</v>
      </c>
      <c r="K106" s="124">
        <v>8</v>
      </c>
      <c r="L106" s="123">
        <v>0</v>
      </c>
      <c r="M106" s="123">
        <f t="shared" si="41"/>
        <v>8</v>
      </c>
      <c r="N106" s="124">
        <v>8000</v>
      </c>
      <c r="O106" s="124">
        <f t="shared" si="50"/>
        <v>64000</v>
      </c>
      <c r="P106" s="125">
        <v>2</v>
      </c>
      <c r="Q106" s="124">
        <f t="shared" si="51"/>
        <v>16000</v>
      </c>
      <c r="R106" s="125">
        <v>2</v>
      </c>
      <c r="S106" s="124">
        <f t="shared" si="52"/>
        <v>16000</v>
      </c>
      <c r="T106" s="125">
        <v>2</v>
      </c>
      <c r="U106" s="124">
        <f t="shared" si="53"/>
        <v>16000</v>
      </c>
      <c r="V106" s="125">
        <v>2</v>
      </c>
      <c r="W106" s="124">
        <f t="shared" si="40"/>
        <v>16000</v>
      </c>
    </row>
    <row r="107" spans="1:23" x14ac:dyDescent="0.55000000000000004">
      <c r="A107" s="43"/>
      <c r="B107" s="13">
        <f t="shared" si="35"/>
        <v>97</v>
      </c>
      <c r="C107" s="69" t="s">
        <v>255</v>
      </c>
      <c r="D107" s="59" t="s">
        <v>108</v>
      </c>
      <c r="E107" s="14" t="s">
        <v>49</v>
      </c>
      <c r="F107" s="9">
        <v>1</v>
      </c>
      <c r="G107" s="14" t="s">
        <v>49</v>
      </c>
      <c r="H107" s="117">
        <v>4</v>
      </c>
      <c r="I107" s="113">
        <v>4</v>
      </c>
      <c r="J107" s="113">
        <v>4</v>
      </c>
      <c r="K107" s="113">
        <v>4</v>
      </c>
      <c r="L107" s="117">
        <v>1</v>
      </c>
      <c r="M107" s="123">
        <v>4</v>
      </c>
      <c r="N107" s="113">
        <v>8500</v>
      </c>
      <c r="O107" s="113">
        <f t="shared" si="50"/>
        <v>34000</v>
      </c>
      <c r="P107" s="118">
        <v>1</v>
      </c>
      <c r="Q107" s="113">
        <f t="shared" si="51"/>
        <v>8500</v>
      </c>
      <c r="R107" s="118">
        <v>1</v>
      </c>
      <c r="S107" s="113">
        <f t="shared" si="52"/>
        <v>8500</v>
      </c>
      <c r="T107" s="118">
        <v>1</v>
      </c>
      <c r="U107" s="113">
        <f t="shared" si="53"/>
        <v>8500</v>
      </c>
      <c r="V107" s="118">
        <v>1</v>
      </c>
      <c r="W107" s="113">
        <f t="shared" si="40"/>
        <v>8500</v>
      </c>
    </row>
    <row r="108" spans="1:23" x14ac:dyDescent="0.55000000000000004">
      <c r="A108" s="43"/>
      <c r="B108" s="13">
        <f t="shared" si="35"/>
        <v>98</v>
      </c>
      <c r="C108" s="69" t="s">
        <v>256</v>
      </c>
      <c r="D108" s="59" t="s">
        <v>109</v>
      </c>
      <c r="E108" s="14" t="s">
        <v>49</v>
      </c>
      <c r="F108" s="9">
        <v>1</v>
      </c>
      <c r="G108" s="14" t="s">
        <v>49</v>
      </c>
      <c r="H108" s="117">
        <v>2</v>
      </c>
      <c r="I108" s="113">
        <v>2</v>
      </c>
      <c r="J108" s="113">
        <v>2</v>
      </c>
      <c r="K108" s="113">
        <v>3</v>
      </c>
      <c r="L108" s="117">
        <v>0</v>
      </c>
      <c r="M108" s="123">
        <f t="shared" si="41"/>
        <v>3</v>
      </c>
      <c r="N108" s="113">
        <v>8500</v>
      </c>
      <c r="O108" s="113">
        <f t="shared" si="50"/>
        <v>25500</v>
      </c>
      <c r="P108" s="118">
        <v>1</v>
      </c>
      <c r="Q108" s="113">
        <f t="shared" si="51"/>
        <v>8500</v>
      </c>
      <c r="R108" s="118">
        <v>0</v>
      </c>
      <c r="S108" s="113">
        <f t="shared" si="52"/>
        <v>0</v>
      </c>
      <c r="T108" s="118">
        <v>1</v>
      </c>
      <c r="U108" s="113">
        <f t="shared" si="53"/>
        <v>8500</v>
      </c>
      <c r="V108" s="118">
        <v>1</v>
      </c>
      <c r="W108" s="113">
        <f t="shared" si="40"/>
        <v>8500</v>
      </c>
    </row>
    <row r="109" spans="1:23" x14ac:dyDescent="0.55000000000000004">
      <c r="A109" s="43"/>
      <c r="B109" s="13">
        <f t="shared" si="35"/>
        <v>99</v>
      </c>
      <c r="C109" s="115" t="s">
        <v>257</v>
      </c>
      <c r="D109" s="67" t="s">
        <v>335</v>
      </c>
      <c r="E109" s="12" t="s">
        <v>49</v>
      </c>
      <c r="F109" s="9">
        <v>1</v>
      </c>
      <c r="G109" s="12" t="s">
        <v>49</v>
      </c>
      <c r="H109" s="117">
        <v>4</v>
      </c>
      <c r="I109" s="113">
        <v>4</v>
      </c>
      <c r="J109" s="113">
        <v>4</v>
      </c>
      <c r="K109" s="113">
        <v>4</v>
      </c>
      <c r="L109" s="117">
        <v>0</v>
      </c>
      <c r="M109" s="123">
        <f t="shared" si="41"/>
        <v>4</v>
      </c>
      <c r="N109" s="113">
        <v>8000</v>
      </c>
      <c r="O109" s="113">
        <f t="shared" si="50"/>
        <v>32000</v>
      </c>
      <c r="P109" s="118">
        <v>1</v>
      </c>
      <c r="Q109" s="113">
        <f t="shared" si="51"/>
        <v>8000</v>
      </c>
      <c r="R109" s="118">
        <v>1</v>
      </c>
      <c r="S109" s="113">
        <f t="shared" si="52"/>
        <v>8000</v>
      </c>
      <c r="T109" s="118">
        <v>1</v>
      </c>
      <c r="U109" s="113">
        <f t="shared" si="53"/>
        <v>8000</v>
      </c>
      <c r="V109" s="118">
        <v>1</v>
      </c>
      <c r="W109" s="113">
        <f t="shared" si="40"/>
        <v>8000</v>
      </c>
    </row>
    <row r="110" spans="1:23" s="99" customFormat="1" x14ac:dyDescent="0.55000000000000004">
      <c r="A110" s="98"/>
      <c r="B110" s="13">
        <f t="shared" si="35"/>
        <v>100</v>
      </c>
      <c r="C110" s="69" t="s">
        <v>258</v>
      </c>
      <c r="D110" s="72" t="s">
        <v>111</v>
      </c>
      <c r="E110" s="98" t="s">
        <v>118</v>
      </c>
      <c r="F110" s="12">
        <v>1</v>
      </c>
      <c r="G110" s="98" t="s">
        <v>118</v>
      </c>
      <c r="H110" s="123">
        <v>2</v>
      </c>
      <c r="I110" s="124">
        <v>2</v>
      </c>
      <c r="J110" s="124">
        <v>2</v>
      </c>
      <c r="K110" s="113">
        <v>2</v>
      </c>
      <c r="L110" s="123">
        <v>0</v>
      </c>
      <c r="M110" s="123">
        <v>1</v>
      </c>
      <c r="N110" s="124">
        <v>9600</v>
      </c>
      <c r="O110" s="124">
        <f t="shared" ref="O110:O117" si="54">M110*N110</f>
        <v>9600</v>
      </c>
      <c r="P110" s="125">
        <v>1</v>
      </c>
      <c r="Q110" s="124">
        <f t="shared" ref="Q110:Q128" si="55">N110*P110</f>
        <v>9600</v>
      </c>
      <c r="R110" s="125">
        <v>0</v>
      </c>
      <c r="S110" s="124">
        <f t="shared" ref="S110:S128" si="56">$N110*R110</f>
        <v>0</v>
      </c>
      <c r="T110" s="125">
        <v>0</v>
      </c>
      <c r="U110" s="124">
        <f t="shared" ref="U110:U128" si="57">$N110*T110</f>
        <v>0</v>
      </c>
      <c r="V110" s="125">
        <v>0</v>
      </c>
      <c r="W110" s="113">
        <f t="shared" si="40"/>
        <v>0</v>
      </c>
    </row>
    <row r="111" spans="1:23" x14ac:dyDescent="0.55000000000000004">
      <c r="A111" s="43"/>
      <c r="B111" s="13">
        <f t="shared" si="35"/>
        <v>101</v>
      </c>
      <c r="C111" s="69" t="s">
        <v>312</v>
      </c>
      <c r="D111" s="68" t="s">
        <v>336</v>
      </c>
      <c r="E111" s="17" t="s">
        <v>42</v>
      </c>
      <c r="F111" s="9">
        <v>100</v>
      </c>
      <c r="G111" s="17" t="s">
        <v>42</v>
      </c>
      <c r="H111" s="117">
        <v>1</v>
      </c>
      <c r="I111" s="113">
        <v>1</v>
      </c>
      <c r="J111" s="113">
        <v>1</v>
      </c>
      <c r="K111" s="113">
        <v>1</v>
      </c>
      <c r="L111" s="117">
        <v>0</v>
      </c>
      <c r="M111" s="123">
        <v>2</v>
      </c>
      <c r="N111" s="113">
        <v>1900</v>
      </c>
      <c r="O111" s="113">
        <f t="shared" si="54"/>
        <v>3800</v>
      </c>
      <c r="P111" s="118">
        <v>1</v>
      </c>
      <c r="Q111" s="113">
        <f t="shared" si="55"/>
        <v>1900</v>
      </c>
      <c r="R111" s="118">
        <v>0</v>
      </c>
      <c r="S111" s="113">
        <f t="shared" si="56"/>
        <v>0</v>
      </c>
      <c r="T111" s="118">
        <v>1</v>
      </c>
      <c r="U111" s="113">
        <f t="shared" si="57"/>
        <v>1900</v>
      </c>
      <c r="V111" s="118">
        <v>0</v>
      </c>
      <c r="W111" s="113">
        <f t="shared" si="40"/>
        <v>0</v>
      </c>
    </row>
    <row r="112" spans="1:23" x14ac:dyDescent="0.55000000000000004">
      <c r="A112" s="15"/>
      <c r="B112" s="15"/>
      <c r="C112" s="15"/>
      <c r="D112" s="18" t="s">
        <v>259</v>
      </c>
      <c r="E112" s="15"/>
      <c r="F112" s="15"/>
      <c r="G112" s="15"/>
      <c r="H112" s="120"/>
      <c r="I112" s="120"/>
      <c r="J112" s="120"/>
      <c r="K112" s="121"/>
      <c r="L112" s="120"/>
      <c r="M112" s="122"/>
      <c r="N112" s="120"/>
      <c r="O112" s="120"/>
      <c r="P112" s="120"/>
      <c r="Q112" s="120"/>
      <c r="R112" s="120"/>
      <c r="S112" s="120"/>
      <c r="T112" s="120"/>
      <c r="U112" s="120"/>
      <c r="V112" s="120"/>
      <c r="W112" s="113">
        <f t="shared" si="40"/>
        <v>0</v>
      </c>
    </row>
    <row r="113" spans="1:23" x14ac:dyDescent="0.55000000000000004">
      <c r="A113" s="43"/>
      <c r="B113" s="13">
        <f t="shared" si="35"/>
        <v>102</v>
      </c>
      <c r="C113" s="56" t="s">
        <v>260</v>
      </c>
      <c r="D113" s="59" t="s">
        <v>313</v>
      </c>
      <c r="E113" s="14" t="s">
        <v>49</v>
      </c>
      <c r="F113" s="9">
        <v>50</v>
      </c>
      <c r="G113" s="14" t="s">
        <v>305</v>
      </c>
      <c r="H113" s="117">
        <v>800</v>
      </c>
      <c r="I113" s="113">
        <v>924</v>
      </c>
      <c r="J113" s="113">
        <v>924</v>
      </c>
      <c r="K113" s="113">
        <v>850</v>
      </c>
      <c r="L113" s="117">
        <v>100</v>
      </c>
      <c r="M113" s="123">
        <f t="shared" si="41"/>
        <v>750</v>
      </c>
      <c r="N113" s="113">
        <v>247</v>
      </c>
      <c r="O113" s="113">
        <f t="shared" si="54"/>
        <v>185250</v>
      </c>
      <c r="P113" s="118">
        <v>400</v>
      </c>
      <c r="Q113" s="113">
        <f t="shared" si="55"/>
        <v>98800</v>
      </c>
      <c r="R113" s="118">
        <v>200</v>
      </c>
      <c r="S113" s="113">
        <f t="shared" si="56"/>
        <v>49400</v>
      </c>
      <c r="T113" s="118">
        <v>150</v>
      </c>
      <c r="U113" s="113">
        <f t="shared" si="57"/>
        <v>37050</v>
      </c>
      <c r="V113" s="118">
        <v>0</v>
      </c>
      <c r="W113" s="113">
        <f t="shared" si="40"/>
        <v>0</v>
      </c>
    </row>
    <row r="114" spans="1:23" x14ac:dyDescent="0.55000000000000004">
      <c r="A114" s="43"/>
      <c r="B114" s="13">
        <f t="shared" si="35"/>
        <v>103</v>
      </c>
      <c r="C114" s="56" t="s">
        <v>261</v>
      </c>
      <c r="D114" s="64" t="s">
        <v>337</v>
      </c>
      <c r="E114" s="14" t="s">
        <v>49</v>
      </c>
      <c r="F114" s="9">
        <v>1</v>
      </c>
      <c r="G114" s="14" t="s">
        <v>49</v>
      </c>
      <c r="H114" s="117">
        <v>2</v>
      </c>
      <c r="I114" s="113">
        <v>0</v>
      </c>
      <c r="J114" s="113">
        <v>0</v>
      </c>
      <c r="K114" s="113">
        <v>0</v>
      </c>
      <c r="L114" s="117">
        <v>0</v>
      </c>
      <c r="M114" s="123">
        <f t="shared" si="41"/>
        <v>0</v>
      </c>
      <c r="N114" s="113">
        <v>2930</v>
      </c>
      <c r="O114" s="113">
        <f t="shared" si="54"/>
        <v>0</v>
      </c>
      <c r="P114" s="118">
        <v>0</v>
      </c>
      <c r="Q114" s="113">
        <f t="shared" si="55"/>
        <v>0</v>
      </c>
      <c r="R114" s="118">
        <v>0</v>
      </c>
      <c r="S114" s="113">
        <f t="shared" si="56"/>
        <v>0</v>
      </c>
      <c r="T114" s="118">
        <v>0</v>
      </c>
      <c r="U114" s="113">
        <f t="shared" si="57"/>
        <v>0</v>
      </c>
      <c r="V114" s="118">
        <v>0</v>
      </c>
      <c r="W114" s="113">
        <f t="shared" si="40"/>
        <v>0</v>
      </c>
    </row>
    <row r="115" spans="1:23" x14ac:dyDescent="0.55000000000000004">
      <c r="A115" s="43"/>
      <c r="B115" s="13">
        <f t="shared" si="35"/>
        <v>104</v>
      </c>
      <c r="C115" s="56" t="s">
        <v>262</v>
      </c>
      <c r="D115" s="44" t="s">
        <v>338</v>
      </c>
      <c r="E115" s="14" t="s">
        <v>49</v>
      </c>
      <c r="F115" s="9">
        <v>1</v>
      </c>
      <c r="G115" s="14" t="s">
        <v>49</v>
      </c>
      <c r="H115" s="117">
        <v>2</v>
      </c>
      <c r="I115" s="113">
        <v>0</v>
      </c>
      <c r="J115" s="113">
        <v>0</v>
      </c>
      <c r="K115" s="113">
        <v>0</v>
      </c>
      <c r="L115" s="117">
        <v>0</v>
      </c>
      <c r="M115" s="123">
        <f t="shared" si="41"/>
        <v>0</v>
      </c>
      <c r="N115" s="113">
        <v>1070</v>
      </c>
      <c r="O115" s="113">
        <f t="shared" si="54"/>
        <v>0</v>
      </c>
      <c r="P115" s="118">
        <v>0</v>
      </c>
      <c r="Q115" s="113">
        <f t="shared" si="55"/>
        <v>0</v>
      </c>
      <c r="R115" s="118">
        <v>0</v>
      </c>
      <c r="S115" s="113">
        <f t="shared" si="56"/>
        <v>0</v>
      </c>
      <c r="T115" s="118">
        <v>0</v>
      </c>
      <c r="U115" s="113">
        <f t="shared" si="57"/>
        <v>0</v>
      </c>
      <c r="V115" s="118">
        <v>0</v>
      </c>
      <c r="W115" s="113">
        <f t="shared" si="40"/>
        <v>0</v>
      </c>
    </row>
    <row r="116" spans="1:23" x14ac:dyDescent="0.55000000000000004">
      <c r="A116" s="43"/>
      <c r="B116" s="13">
        <f t="shared" si="35"/>
        <v>105</v>
      </c>
      <c r="C116" s="56" t="s">
        <v>263</v>
      </c>
      <c r="D116" s="44" t="s">
        <v>333</v>
      </c>
      <c r="E116" s="14" t="s">
        <v>42</v>
      </c>
      <c r="F116" s="9">
        <v>350</v>
      </c>
      <c r="G116" s="14" t="s">
        <v>42</v>
      </c>
      <c r="H116" s="117">
        <v>23</v>
      </c>
      <c r="I116" s="113">
        <v>25</v>
      </c>
      <c r="J116" s="113">
        <v>25</v>
      </c>
      <c r="K116" s="113">
        <v>35</v>
      </c>
      <c r="L116" s="117">
        <v>0</v>
      </c>
      <c r="M116" s="123">
        <v>30</v>
      </c>
      <c r="N116" s="113">
        <v>21000</v>
      </c>
      <c r="O116" s="113">
        <f t="shared" si="54"/>
        <v>630000</v>
      </c>
      <c r="P116" s="118">
        <v>8</v>
      </c>
      <c r="Q116" s="113">
        <f t="shared" si="55"/>
        <v>168000</v>
      </c>
      <c r="R116" s="118">
        <v>8</v>
      </c>
      <c r="S116" s="113">
        <f t="shared" si="56"/>
        <v>168000</v>
      </c>
      <c r="T116" s="118">
        <v>8</v>
      </c>
      <c r="U116" s="113">
        <f t="shared" si="57"/>
        <v>168000</v>
      </c>
      <c r="V116" s="118">
        <v>6</v>
      </c>
      <c r="W116" s="113">
        <f t="shared" si="40"/>
        <v>126000</v>
      </c>
    </row>
    <row r="117" spans="1:23" x14ac:dyDescent="0.55000000000000004">
      <c r="A117" s="43"/>
      <c r="B117" s="13">
        <f t="shared" si="35"/>
        <v>106</v>
      </c>
      <c r="C117" s="56" t="s">
        <v>264</v>
      </c>
      <c r="D117" s="62" t="s">
        <v>112</v>
      </c>
      <c r="E117" s="14" t="s">
        <v>49</v>
      </c>
      <c r="F117" s="9">
        <v>3</v>
      </c>
      <c r="G117" s="14" t="s">
        <v>118</v>
      </c>
      <c r="H117" s="117">
        <v>4</v>
      </c>
      <c r="I117" s="113">
        <v>4</v>
      </c>
      <c r="J117" s="113">
        <v>4</v>
      </c>
      <c r="K117" s="113">
        <v>4</v>
      </c>
      <c r="L117" s="117">
        <v>0</v>
      </c>
      <c r="M117" s="123">
        <v>0</v>
      </c>
      <c r="N117" s="113">
        <v>7500</v>
      </c>
      <c r="O117" s="113">
        <f t="shared" si="54"/>
        <v>0</v>
      </c>
      <c r="P117" s="118">
        <v>0</v>
      </c>
      <c r="Q117" s="113">
        <f t="shared" si="55"/>
        <v>0</v>
      </c>
      <c r="R117" s="118">
        <v>0</v>
      </c>
      <c r="S117" s="113">
        <f t="shared" si="56"/>
        <v>0</v>
      </c>
      <c r="T117" s="118">
        <v>0</v>
      </c>
      <c r="U117" s="113">
        <f t="shared" si="57"/>
        <v>0</v>
      </c>
      <c r="V117" s="118">
        <v>0</v>
      </c>
      <c r="W117" s="113">
        <f t="shared" si="40"/>
        <v>0</v>
      </c>
    </row>
    <row r="118" spans="1:23" x14ac:dyDescent="0.55000000000000004">
      <c r="A118" s="43"/>
      <c r="B118" s="13">
        <f t="shared" si="35"/>
        <v>107</v>
      </c>
      <c r="C118" s="56" t="s">
        <v>265</v>
      </c>
      <c r="D118" s="44" t="s">
        <v>43</v>
      </c>
      <c r="E118" s="47" t="s">
        <v>42</v>
      </c>
      <c r="F118" s="9">
        <v>1</v>
      </c>
      <c r="G118" s="47" t="s">
        <v>42</v>
      </c>
      <c r="H118" s="126">
        <v>12685</v>
      </c>
      <c r="I118" s="126">
        <v>10915</v>
      </c>
      <c r="J118" s="126">
        <v>10915</v>
      </c>
      <c r="K118" s="134">
        <v>13200</v>
      </c>
      <c r="L118" s="128">
        <v>0</v>
      </c>
      <c r="M118" s="134">
        <v>13200</v>
      </c>
      <c r="N118" s="119">
        <v>6.4</v>
      </c>
      <c r="O118" s="113">
        <f>M118*N118</f>
        <v>84480</v>
      </c>
      <c r="P118" s="118">
        <v>3300</v>
      </c>
      <c r="Q118" s="113">
        <f t="shared" si="55"/>
        <v>21120</v>
      </c>
      <c r="R118" s="118">
        <v>3300</v>
      </c>
      <c r="S118" s="113">
        <f t="shared" si="56"/>
        <v>21120</v>
      </c>
      <c r="T118" s="118">
        <v>3300</v>
      </c>
      <c r="U118" s="113">
        <f t="shared" si="57"/>
        <v>21120</v>
      </c>
      <c r="V118" s="118">
        <v>3300</v>
      </c>
      <c r="W118" s="113">
        <f t="shared" si="40"/>
        <v>21120</v>
      </c>
    </row>
    <row r="119" spans="1:23" x14ac:dyDescent="0.55000000000000004">
      <c r="A119" s="43"/>
      <c r="B119" s="13">
        <f t="shared" si="35"/>
        <v>108</v>
      </c>
      <c r="C119" s="56" t="s">
        <v>266</v>
      </c>
      <c r="D119" s="44" t="s">
        <v>2</v>
      </c>
      <c r="E119" s="47" t="s">
        <v>42</v>
      </c>
      <c r="F119" s="9">
        <v>1</v>
      </c>
      <c r="G119" s="47" t="s">
        <v>42</v>
      </c>
      <c r="H119" s="126">
        <v>5720</v>
      </c>
      <c r="I119" s="126">
        <v>6820</v>
      </c>
      <c r="J119" s="126">
        <v>6820</v>
      </c>
      <c r="K119" s="127">
        <v>6720</v>
      </c>
      <c r="L119" s="128">
        <v>0</v>
      </c>
      <c r="M119" s="134">
        <v>6720</v>
      </c>
      <c r="N119" s="119">
        <v>10</v>
      </c>
      <c r="O119" s="113">
        <f>M119*N119</f>
        <v>67200</v>
      </c>
      <c r="P119" s="118">
        <v>1680</v>
      </c>
      <c r="Q119" s="113">
        <f t="shared" si="55"/>
        <v>16800</v>
      </c>
      <c r="R119" s="118">
        <v>1680</v>
      </c>
      <c r="S119" s="113">
        <f t="shared" si="56"/>
        <v>16800</v>
      </c>
      <c r="T119" s="118">
        <v>1680</v>
      </c>
      <c r="U119" s="113">
        <f t="shared" si="57"/>
        <v>16800</v>
      </c>
      <c r="V119" s="118">
        <v>1680</v>
      </c>
      <c r="W119" s="113">
        <f t="shared" si="40"/>
        <v>16800</v>
      </c>
    </row>
    <row r="120" spans="1:23" x14ac:dyDescent="0.55000000000000004">
      <c r="A120" s="43"/>
      <c r="B120" s="13">
        <f t="shared" si="35"/>
        <v>109</v>
      </c>
      <c r="C120" s="56" t="s">
        <v>267</v>
      </c>
      <c r="D120" s="44" t="s">
        <v>39</v>
      </c>
      <c r="E120" s="47" t="s">
        <v>42</v>
      </c>
      <c r="F120" s="9">
        <v>1</v>
      </c>
      <c r="G120" s="47" t="s">
        <v>42</v>
      </c>
      <c r="H120" s="126">
        <v>10800</v>
      </c>
      <c r="I120" s="126">
        <v>14400</v>
      </c>
      <c r="J120" s="126">
        <v>14400</v>
      </c>
      <c r="K120" s="127">
        <v>13200.000000000002</v>
      </c>
      <c r="L120" s="128">
        <v>0</v>
      </c>
      <c r="M120" s="134">
        <f t="shared" si="41"/>
        <v>13200.000000000002</v>
      </c>
      <c r="N120" s="119">
        <v>10</v>
      </c>
      <c r="O120" s="113">
        <f t="shared" ref="O120:O135" si="58">M120*N120</f>
        <v>132000.00000000003</v>
      </c>
      <c r="P120" s="118">
        <f t="shared" ref="P120:P135" si="59">M120/4</f>
        <v>3300.0000000000005</v>
      </c>
      <c r="Q120" s="113">
        <f t="shared" si="55"/>
        <v>33000.000000000007</v>
      </c>
      <c r="R120" s="118">
        <f t="shared" ref="R120:R135" si="60">M120/4</f>
        <v>3300.0000000000005</v>
      </c>
      <c r="S120" s="113">
        <f t="shared" si="56"/>
        <v>33000.000000000007</v>
      </c>
      <c r="T120" s="118">
        <f t="shared" ref="T120:T135" si="61">M120/4</f>
        <v>3300.0000000000005</v>
      </c>
      <c r="U120" s="113">
        <f t="shared" si="57"/>
        <v>33000.000000000007</v>
      </c>
      <c r="V120" s="118">
        <f t="shared" ref="V120:V135" si="62">M120/4</f>
        <v>3300.0000000000005</v>
      </c>
      <c r="W120" s="113">
        <f t="shared" si="40"/>
        <v>33000.000000000007</v>
      </c>
    </row>
    <row r="121" spans="1:23" x14ac:dyDescent="0.55000000000000004">
      <c r="A121" s="43"/>
      <c r="B121" s="13">
        <f t="shared" si="35"/>
        <v>110</v>
      </c>
      <c r="C121" s="56" t="s">
        <v>268</v>
      </c>
      <c r="D121" s="44" t="s">
        <v>3</v>
      </c>
      <c r="E121" s="47" t="s">
        <v>42</v>
      </c>
      <c r="F121" s="9">
        <v>1</v>
      </c>
      <c r="G121" s="47" t="s">
        <v>42</v>
      </c>
      <c r="H121" s="126">
        <v>1760</v>
      </c>
      <c r="I121" s="126">
        <v>1540</v>
      </c>
      <c r="J121" s="126">
        <v>1540</v>
      </c>
      <c r="K121" s="127">
        <v>1860</v>
      </c>
      <c r="L121" s="128">
        <v>0</v>
      </c>
      <c r="M121" s="134">
        <v>1860</v>
      </c>
      <c r="N121" s="119">
        <v>14</v>
      </c>
      <c r="O121" s="113">
        <f t="shared" si="58"/>
        <v>26040</v>
      </c>
      <c r="P121" s="118">
        <v>600</v>
      </c>
      <c r="Q121" s="113">
        <f t="shared" si="55"/>
        <v>8400</v>
      </c>
      <c r="R121" s="118">
        <v>420</v>
      </c>
      <c r="S121" s="113">
        <f t="shared" si="56"/>
        <v>5880</v>
      </c>
      <c r="T121" s="118">
        <v>420</v>
      </c>
      <c r="U121" s="113">
        <f t="shared" si="57"/>
        <v>5880</v>
      </c>
      <c r="V121" s="118">
        <v>420</v>
      </c>
      <c r="W121" s="113">
        <f t="shared" si="40"/>
        <v>5880</v>
      </c>
    </row>
    <row r="122" spans="1:23" x14ac:dyDescent="0.55000000000000004">
      <c r="A122" s="43"/>
      <c r="B122" s="13">
        <f t="shared" si="35"/>
        <v>111</v>
      </c>
      <c r="C122" s="56" t="s">
        <v>269</v>
      </c>
      <c r="D122" s="44" t="s">
        <v>4</v>
      </c>
      <c r="E122" s="47" t="s">
        <v>42</v>
      </c>
      <c r="F122" s="9">
        <v>1</v>
      </c>
      <c r="G122" s="47" t="s">
        <v>42</v>
      </c>
      <c r="H122" s="126">
        <v>3440</v>
      </c>
      <c r="I122" s="126">
        <v>1720</v>
      </c>
      <c r="J122" s="126">
        <v>1720</v>
      </c>
      <c r="K122" s="127">
        <v>3180</v>
      </c>
      <c r="L122" s="128">
        <v>0</v>
      </c>
      <c r="M122" s="134">
        <v>3180</v>
      </c>
      <c r="N122" s="119">
        <v>13</v>
      </c>
      <c r="O122" s="113">
        <f t="shared" si="58"/>
        <v>41340</v>
      </c>
      <c r="P122" s="118">
        <v>840</v>
      </c>
      <c r="Q122" s="113">
        <f t="shared" si="55"/>
        <v>10920</v>
      </c>
      <c r="R122" s="118">
        <v>780</v>
      </c>
      <c r="S122" s="113">
        <f t="shared" si="56"/>
        <v>10140</v>
      </c>
      <c r="T122" s="118">
        <v>780</v>
      </c>
      <c r="U122" s="113">
        <f t="shared" si="57"/>
        <v>10140</v>
      </c>
      <c r="V122" s="118">
        <v>780</v>
      </c>
      <c r="W122" s="113">
        <f t="shared" si="40"/>
        <v>10140</v>
      </c>
    </row>
    <row r="123" spans="1:23" x14ac:dyDescent="0.55000000000000004">
      <c r="A123" s="43"/>
      <c r="B123" s="13">
        <f t="shared" si="35"/>
        <v>112</v>
      </c>
      <c r="C123" s="56" t="s">
        <v>270</v>
      </c>
      <c r="D123" s="44" t="s">
        <v>5</v>
      </c>
      <c r="E123" s="47" t="s">
        <v>42</v>
      </c>
      <c r="F123" s="9">
        <v>1</v>
      </c>
      <c r="G123" s="47" t="s">
        <v>42</v>
      </c>
      <c r="H123" s="126">
        <v>4425</v>
      </c>
      <c r="I123" s="126">
        <v>2065</v>
      </c>
      <c r="J123" s="126">
        <v>2065</v>
      </c>
      <c r="K123" s="127">
        <v>4080</v>
      </c>
      <c r="L123" s="128">
        <v>0</v>
      </c>
      <c r="M123" s="134">
        <v>4080</v>
      </c>
      <c r="N123" s="119">
        <v>13</v>
      </c>
      <c r="O123" s="113">
        <f t="shared" si="58"/>
        <v>53040</v>
      </c>
      <c r="P123" s="118">
        <v>1020</v>
      </c>
      <c r="Q123" s="113">
        <f t="shared" si="55"/>
        <v>13260</v>
      </c>
      <c r="R123" s="118">
        <f t="shared" si="60"/>
        <v>1020</v>
      </c>
      <c r="S123" s="113">
        <f t="shared" si="56"/>
        <v>13260</v>
      </c>
      <c r="T123" s="118">
        <f t="shared" si="61"/>
        <v>1020</v>
      </c>
      <c r="U123" s="113">
        <f t="shared" si="57"/>
        <v>13260</v>
      </c>
      <c r="V123" s="118">
        <f t="shared" si="62"/>
        <v>1020</v>
      </c>
      <c r="W123" s="113">
        <f t="shared" si="40"/>
        <v>13260</v>
      </c>
    </row>
    <row r="124" spans="1:23" x14ac:dyDescent="0.55000000000000004">
      <c r="A124" s="43"/>
      <c r="B124" s="13">
        <f t="shared" si="35"/>
        <v>113</v>
      </c>
      <c r="C124" s="56" t="s">
        <v>271</v>
      </c>
      <c r="D124" s="44" t="s">
        <v>41</v>
      </c>
      <c r="E124" s="47" t="s">
        <v>42</v>
      </c>
      <c r="F124" s="9">
        <v>1</v>
      </c>
      <c r="G124" s="47" t="s">
        <v>42</v>
      </c>
      <c r="H124" s="126">
        <v>3120</v>
      </c>
      <c r="I124" s="126">
        <v>1680</v>
      </c>
      <c r="J124" s="126">
        <v>1680</v>
      </c>
      <c r="K124" s="127">
        <v>2880</v>
      </c>
      <c r="L124" s="128">
        <v>0</v>
      </c>
      <c r="M124" s="134">
        <v>2880</v>
      </c>
      <c r="N124" s="119">
        <v>42</v>
      </c>
      <c r="O124" s="113">
        <f t="shared" si="58"/>
        <v>120960</v>
      </c>
      <c r="P124" s="118">
        <v>720</v>
      </c>
      <c r="Q124" s="113">
        <f t="shared" si="55"/>
        <v>30240</v>
      </c>
      <c r="R124" s="118">
        <v>720</v>
      </c>
      <c r="S124" s="113">
        <f t="shared" si="56"/>
        <v>30240</v>
      </c>
      <c r="T124" s="118">
        <v>720</v>
      </c>
      <c r="U124" s="113">
        <f t="shared" si="57"/>
        <v>30240</v>
      </c>
      <c r="V124" s="118">
        <v>720</v>
      </c>
      <c r="W124" s="113">
        <f t="shared" si="40"/>
        <v>30240</v>
      </c>
    </row>
    <row r="125" spans="1:23" x14ac:dyDescent="0.55000000000000004">
      <c r="A125" s="43"/>
      <c r="B125" s="13">
        <f t="shared" si="35"/>
        <v>114</v>
      </c>
      <c r="C125" s="56" t="s">
        <v>272</v>
      </c>
      <c r="D125" s="44" t="s">
        <v>40</v>
      </c>
      <c r="E125" s="47" t="s">
        <v>42</v>
      </c>
      <c r="F125" s="9">
        <v>1</v>
      </c>
      <c r="G125" s="47" t="s">
        <v>42</v>
      </c>
      <c r="H125" s="126">
        <v>5800</v>
      </c>
      <c r="I125" s="126">
        <v>6500</v>
      </c>
      <c r="J125" s="126">
        <v>6500</v>
      </c>
      <c r="K125" s="127">
        <v>6600</v>
      </c>
      <c r="L125" s="128">
        <v>0</v>
      </c>
      <c r="M125" s="134">
        <v>6600</v>
      </c>
      <c r="N125" s="119">
        <v>49</v>
      </c>
      <c r="O125" s="113">
        <f t="shared" si="58"/>
        <v>323400</v>
      </c>
      <c r="P125" s="118">
        <v>1800</v>
      </c>
      <c r="Q125" s="113">
        <f t="shared" si="55"/>
        <v>88200</v>
      </c>
      <c r="R125" s="118">
        <v>1800</v>
      </c>
      <c r="S125" s="113">
        <f t="shared" si="56"/>
        <v>88200</v>
      </c>
      <c r="T125" s="118">
        <v>1800</v>
      </c>
      <c r="U125" s="113">
        <f t="shared" si="57"/>
        <v>88200</v>
      </c>
      <c r="V125" s="118">
        <v>1200</v>
      </c>
      <c r="W125" s="113">
        <f t="shared" si="40"/>
        <v>58800</v>
      </c>
    </row>
    <row r="126" spans="1:23" x14ac:dyDescent="0.55000000000000004">
      <c r="A126" s="43"/>
      <c r="B126" s="13">
        <f t="shared" si="35"/>
        <v>115</v>
      </c>
      <c r="C126" s="56">
        <v>2600</v>
      </c>
      <c r="D126" s="44" t="s">
        <v>6</v>
      </c>
      <c r="E126" s="47" t="s">
        <v>42</v>
      </c>
      <c r="F126" s="9">
        <v>1</v>
      </c>
      <c r="G126" s="47" t="s">
        <v>42</v>
      </c>
      <c r="H126" s="126">
        <v>2200</v>
      </c>
      <c r="I126" s="126">
        <v>2700</v>
      </c>
      <c r="J126" s="126">
        <v>2700</v>
      </c>
      <c r="K126" s="127">
        <v>2600</v>
      </c>
      <c r="L126" s="128">
        <v>0</v>
      </c>
      <c r="M126" s="134">
        <v>2600</v>
      </c>
      <c r="N126" s="119">
        <v>11</v>
      </c>
      <c r="O126" s="113">
        <f t="shared" si="58"/>
        <v>28600</v>
      </c>
      <c r="P126" s="118">
        <v>650</v>
      </c>
      <c r="Q126" s="113">
        <f t="shared" si="55"/>
        <v>7150</v>
      </c>
      <c r="R126" s="118">
        <v>650</v>
      </c>
      <c r="S126" s="113">
        <f t="shared" si="56"/>
        <v>7150</v>
      </c>
      <c r="T126" s="118">
        <f t="shared" si="61"/>
        <v>650</v>
      </c>
      <c r="U126" s="113">
        <f t="shared" si="57"/>
        <v>7150</v>
      </c>
      <c r="V126" s="118">
        <f t="shared" si="62"/>
        <v>650</v>
      </c>
      <c r="W126" s="113">
        <f t="shared" si="40"/>
        <v>7150</v>
      </c>
    </row>
    <row r="127" spans="1:23" x14ac:dyDescent="0.55000000000000004">
      <c r="A127" s="43"/>
      <c r="B127" s="13">
        <f t="shared" si="35"/>
        <v>116</v>
      </c>
      <c r="C127" s="56" t="s">
        <v>273</v>
      </c>
      <c r="D127" s="44" t="s">
        <v>7</v>
      </c>
      <c r="E127" s="47" t="s">
        <v>42</v>
      </c>
      <c r="F127" s="9">
        <v>1</v>
      </c>
      <c r="G127" s="47" t="s">
        <v>42</v>
      </c>
      <c r="H127" s="126">
        <v>4905</v>
      </c>
      <c r="I127" s="126">
        <v>3270</v>
      </c>
      <c r="J127" s="126">
        <v>3270</v>
      </c>
      <c r="K127" s="127">
        <v>4800</v>
      </c>
      <c r="L127" s="128">
        <v>0</v>
      </c>
      <c r="M127" s="134">
        <v>4800</v>
      </c>
      <c r="N127" s="119">
        <v>11</v>
      </c>
      <c r="O127" s="113">
        <f t="shared" si="58"/>
        <v>52800</v>
      </c>
      <c r="P127" s="118">
        <f t="shared" si="59"/>
        <v>1200</v>
      </c>
      <c r="Q127" s="113">
        <f t="shared" si="55"/>
        <v>13200</v>
      </c>
      <c r="R127" s="118">
        <f t="shared" si="60"/>
        <v>1200</v>
      </c>
      <c r="S127" s="113">
        <f t="shared" si="56"/>
        <v>13200</v>
      </c>
      <c r="T127" s="118">
        <f t="shared" si="61"/>
        <v>1200</v>
      </c>
      <c r="U127" s="113">
        <f t="shared" si="57"/>
        <v>13200</v>
      </c>
      <c r="V127" s="118">
        <f t="shared" si="62"/>
        <v>1200</v>
      </c>
      <c r="W127" s="113">
        <f t="shared" si="40"/>
        <v>13200</v>
      </c>
    </row>
    <row r="128" spans="1:23" x14ac:dyDescent="0.55000000000000004">
      <c r="A128" s="43"/>
      <c r="B128" s="13">
        <f t="shared" si="35"/>
        <v>117</v>
      </c>
      <c r="C128" s="56" t="s">
        <v>274</v>
      </c>
      <c r="D128" s="44" t="s">
        <v>0</v>
      </c>
      <c r="E128" s="47" t="s">
        <v>42</v>
      </c>
      <c r="F128" s="9">
        <v>1</v>
      </c>
      <c r="G128" s="47" t="s">
        <v>42</v>
      </c>
      <c r="H128" s="126">
        <v>2200</v>
      </c>
      <c r="I128" s="126">
        <v>2600</v>
      </c>
      <c r="J128" s="126">
        <v>2600</v>
      </c>
      <c r="K128" s="127">
        <v>2520</v>
      </c>
      <c r="L128" s="128">
        <v>0</v>
      </c>
      <c r="M128" s="134">
        <v>2520</v>
      </c>
      <c r="N128" s="119">
        <v>13</v>
      </c>
      <c r="O128" s="113">
        <f t="shared" si="58"/>
        <v>32760</v>
      </c>
      <c r="P128" s="118">
        <v>720</v>
      </c>
      <c r="Q128" s="113">
        <f t="shared" si="55"/>
        <v>9360</v>
      </c>
      <c r="R128" s="118">
        <v>600</v>
      </c>
      <c r="S128" s="113">
        <f t="shared" si="56"/>
        <v>7800</v>
      </c>
      <c r="T128" s="118">
        <v>600</v>
      </c>
      <c r="U128" s="113">
        <f t="shared" si="57"/>
        <v>7800</v>
      </c>
      <c r="V128" s="118">
        <v>600</v>
      </c>
      <c r="W128" s="113">
        <f t="shared" si="40"/>
        <v>7800</v>
      </c>
    </row>
    <row r="129" spans="1:24" x14ac:dyDescent="0.55000000000000004">
      <c r="A129" s="43"/>
      <c r="B129" s="13">
        <f t="shared" si="35"/>
        <v>118</v>
      </c>
      <c r="C129" s="56" t="s">
        <v>275</v>
      </c>
      <c r="D129" s="44" t="s">
        <v>1</v>
      </c>
      <c r="E129" s="47" t="s">
        <v>42</v>
      </c>
      <c r="F129" s="9">
        <v>1</v>
      </c>
      <c r="G129" s="47" t="s">
        <v>42</v>
      </c>
      <c r="H129" s="126">
        <v>1950</v>
      </c>
      <c r="I129" s="126">
        <v>2730</v>
      </c>
      <c r="J129" s="126">
        <v>2730</v>
      </c>
      <c r="K129" s="127">
        <v>2880</v>
      </c>
      <c r="L129" s="128">
        <v>0</v>
      </c>
      <c r="M129" s="134">
        <v>2880</v>
      </c>
      <c r="N129" s="119">
        <v>13</v>
      </c>
      <c r="O129" s="113">
        <f t="shared" si="58"/>
        <v>37440</v>
      </c>
      <c r="P129" s="118">
        <v>720</v>
      </c>
      <c r="Q129" s="113">
        <f t="shared" ref="Q129" si="63">N129*P129</f>
        <v>9360</v>
      </c>
      <c r="R129" s="118">
        <v>720</v>
      </c>
      <c r="S129" s="113">
        <f t="shared" ref="S129" si="64">$N129*R129</f>
        <v>9360</v>
      </c>
      <c r="T129" s="118">
        <v>720</v>
      </c>
      <c r="U129" s="113">
        <f t="shared" ref="U129" si="65">$N129*T129</f>
        <v>9360</v>
      </c>
      <c r="V129" s="118">
        <v>720</v>
      </c>
      <c r="W129" s="113">
        <f t="shared" si="40"/>
        <v>9360</v>
      </c>
    </row>
    <row r="130" spans="1:24" x14ac:dyDescent="0.55000000000000004">
      <c r="A130" s="43"/>
      <c r="B130" s="13">
        <f t="shared" si="35"/>
        <v>119</v>
      </c>
      <c r="C130" s="56" t="s">
        <v>276</v>
      </c>
      <c r="D130" s="59" t="s">
        <v>314</v>
      </c>
      <c r="E130" s="47" t="s">
        <v>42</v>
      </c>
      <c r="F130" s="9">
        <v>1</v>
      </c>
      <c r="G130" s="47" t="s">
        <v>42</v>
      </c>
      <c r="H130" s="126">
        <v>3237</v>
      </c>
      <c r="I130" s="126">
        <v>3735</v>
      </c>
      <c r="J130" s="126">
        <v>3735</v>
      </c>
      <c r="K130" s="127">
        <v>3840</v>
      </c>
      <c r="L130" s="128">
        <v>0</v>
      </c>
      <c r="M130" s="134">
        <v>3840</v>
      </c>
      <c r="N130" s="119">
        <v>13</v>
      </c>
      <c r="O130" s="113">
        <f t="shared" si="58"/>
        <v>49920</v>
      </c>
      <c r="P130" s="118">
        <v>960</v>
      </c>
      <c r="Q130" s="113">
        <f t="shared" ref="Q130:Q136" si="66">N130*P130</f>
        <v>12480</v>
      </c>
      <c r="R130" s="118">
        <v>960</v>
      </c>
      <c r="S130" s="113">
        <f t="shared" ref="S130:S136" si="67">$N130*R130</f>
        <v>12480</v>
      </c>
      <c r="T130" s="118">
        <v>960</v>
      </c>
      <c r="U130" s="113">
        <f t="shared" ref="U130:U136" si="68">$N130*T130</f>
        <v>12480</v>
      </c>
      <c r="V130" s="118">
        <v>960</v>
      </c>
      <c r="W130" s="113">
        <f t="shared" si="40"/>
        <v>12480</v>
      </c>
    </row>
    <row r="131" spans="1:24" x14ac:dyDescent="0.55000000000000004">
      <c r="A131" s="43"/>
      <c r="B131" s="13">
        <f t="shared" si="35"/>
        <v>120</v>
      </c>
      <c r="C131" s="56" t="s">
        <v>277</v>
      </c>
      <c r="D131" s="59" t="s">
        <v>315</v>
      </c>
      <c r="E131" s="47" t="s">
        <v>42</v>
      </c>
      <c r="F131" s="9">
        <v>1</v>
      </c>
      <c r="G131" s="47" t="s">
        <v>42</v>
      </c>
      <c r="H131" s="126">
        <v>3984</v>
      </c>
      <c r="I131" s="126">
        <v>3735</v>
      </c>
      <c r="J131" s="126">
        <v>3735</v>
      </c>
      <c r="K131" s="127">
        <v>4080</v>
      </c>
      <c r="L131" s="128">
        <v>0</v>
      </c>
      <c r="M131" s="134">
        <v>4080</v>
      </c>
      <c r="N131" s="119">
        <v>13</v>
      </c>
      <c r="O131" s="113">
        <f t="shared" si="58"/>
        <v>53040</v>
      </c>
      <c r="P131" s="118">
        <v>1020</v>
      </c>
      <c r="Q131" s="113">
        <f t="shared" si="66"/>
        <v>13260</v>
      </c>
      <c r="R131" s="118">
        <v>1020</v>
      </c>
      <c r="S131" s="113">
        <f t="shared" si="67"/>
        <v>13260</v>
      </c>
      <c r="T131" s="118">
        <v>1020</v>
      </c>
      <c r="U131" s="113">
        <f t="shared" si="68"/>
        <v>13260</v>
      </c>
      <c r="V131" s="118">
        <v>1020</v>
      </c>
      <c r="W131" s="113">
        <f t="shared" si="40"/>
        <v>13260</v>
      </c>
    </row>
    <row r="132" spans="1:24" x14ac:dyDescent="0.55000000000000004">
      <c r="A132" s="43"/>
      <c r="B132" s="13">
        <f t="shared" si="35"/>
        <v>121</v>
      </c>
      <c r="C132" s="56" t="s">
        <v>278</v>
      </c>
      <c r="D132" s="59" t="s">
        <v>113</v>
      </c>
      <c r="E132" s="47" t="s">
        <v>42</v>
      </c>
      <c r="F132" s="9">
        <v>60</v>
      </c>
      <c r="G132" s="47" t="s">
        <v>42</v>
      </c>
      <c r="H132" s="126">
        <v>4125</v>
      </c>
      <c r="I132" s="126">
        <v>3750</v>
      </c>
      <c r="J132" s="126">
        <v>3750</v>
      </c>
      <c r="K132" s="127">
        <v>4320</v>
      </c>
      <c r="L132" s="128">
        <v>0</v>
      </c>
      <c r="M132" s="134">
        <v>4320</v>
      </c>
      <c r="N132" s="119">
        <v>13</v>
      </c>
      <c r="O132" s="113">
        <f t="shared" si="58"/>
        <v>56160</v>
      </c>
      <c r="P132" s="118">
        <v>1080</v>
      </c>
      <c r="Q132" s="113">
        <f t="shared" si="66"/>
        <v>14040</v>
      </c>
      <c r="R132" s="118">
        <v>1080</v>
      </c>
      <c r="S132" s="113">
        <f t="shared" si="67"/>
        <v>14040</v>
      </c>
      <c r="T132" s="118">
        <v>1080</v>
      </c>
      <c r="U132" s="113">
        <f t="shared" si="68"/>
        <v>14040</v>
      </c>
      <c r="V132" s="118">
        <v>1080</v>
      </c>
      <c r="W132" s="113">
        <f t="shared" si="40"/>
        <v>14040</v>
      </c>
    </row>
    <row r="133" spans="1:24" x14ac:dyDescent="0.55000000000000004">
      <c r="A133" s="43"/>
      <c r="B133" s="13">
        <f t="shared" si="35"/>
        <v>122</v>
      </c>
      <c r="C133" s="56" t="s">
        <v>279</v>
      </c>
      <c r="D133" s="44" t="s">
        <v>36</v>
      </c>
      <c r="E133" s="47" t="s">
        <v>42</v>
      </c>
      <c r="F133" s="9">
        <v>1</v>
      </c>
      <c r="G133" s="47" t="s">
        <v>42</v>
      </c>
      <c r="H133" s="126">
        <v>1500.0000000000002</v>
      </c>
      <c r="I133" s="126">
        <v>1000.0000000000001</v>
      </c>
      <c r="J133" s="126">
        <v>1000.0000000000001</v>
      </c>
      <c r="K133" s="127">
        <v>1440</v>
      </c>
      <c r="L133" s="128">
        <v>0</v>
      </c>
      <c r="M133" s="134">
        <v>1440</v>
      </c>
      <c r="N133" s="119">
        <v>14</v>
      </c>
      <c r="O133" s="113">
        <f t="shared" si="58"/>
        <v>20160</v>
      </c>
      <c r="P133" s="118">
        <v>360</v>
      </c>
      <c r="Q133" s="113">
        <f t="shared" si="66"/>
        <v>5040</v>
      </c>
      <c r="R133" s="118">
        <v>360</v>
      </c>
      <c r="S133" s="113">
        <f t="shared" si="67"/>
        <v>5040</v>
      </c>
      <c r="T133" s="118">
        <v>360</v>
      </c>
      <c r="U133" s="113">
        <f t="shared" si="68"/>
        <v>5040</v>
      </c>
      <c r="V133" s="118">
        <v>360</v>
      </c>
      <c r="W133" s="113">
        <f t="shared" si="40"/>
        <v>5040</v>
      </c>
    </row>
    <row r="134" spans="1:24" x14ac:dyDescent="0.55000000000000004">
      <c r="A134" s="43"/>
      <c r="B134" s="13">
        <f t="shared" si="35"/>
        <v>123</v>
      </c>
      <c r="C134" s="56" t="s">
        <v>280</v>
      </c>
      <c r="D134" s="44" t="s">
        <v>51</v>
      </c>
      <c r="E134" s="47" t="s">
        <v>42</v>
      </c>
      <c r="F134" s="9">
        <v>1</v>
      </c>
      <c r="G134" s="47" t="s">
        <v>42</v>
      </c>
      <c r="H134" s="126">
        <v>1100</v>
      </c>
      <c r="I134" s="126">
        <v>1000</v>
      </c>
      <c r="J134" s="126">
        <v>1000</v>
      </c>
      <c r="K134" s="127">
        <v>1200</v>
      </c>
      <c r="L134" s="128">
        <v>0</v>
      </c>
      <c r="M134" s="134">
        <v>1200</v>
      </c>
      <c r="N134" s="119">
        <v>14</v>
      </c>
      <c r="O134" s="113">
        <f t="shared" si="58"/>
        <v>16800</v>
      </c>
      <c r="P134" s="118">
        <v>300</v>
      </c>
      <c r="Q134" s="113">
        <f t="shared" si="66"/>
        <v>4200</v>
      </c>
      <c r="R134" s="118">
        <v>300</v>
      </c>
      <c r="S134" s="113">
        <f t="shared" si="67"/>
        <v>4200</v>
      </c>
      <c r="T134" s="118">
        <f t="shared" si="61"/>
        <v>300</v>
      </c>
      <c r="U134" s="113">
        <f t="shared" si="68"/>
        <v>4200</v>
      </c>
      <c r="V134" s="118">
        <f t="shared" si="62"/>
        <v>300</v>
      </c>
      <c r="W134" s="113">
        <f t="shared" si="40"/>
        <v>4200</v>
      </c>
    </row>
    <row r="135" spans="1:24" x14ac:dyDescent="0.55000000000000004">
      <c r="A135" s="43"/>
      <c r="B135" s="13">
        <f t="shared" si="35"/>
        <v>124</v>
      </c>
      <c r="C135" s="56" t="s">
        <v>281</v>
      </c>
      <c r="D135" s="44" t="s">
        <v>37</v>
      </c>
      <c r="E135" s="47" t="s">
        <v>42</v>
      </c>
      <c r="F135" s="9">
        <v>1</v>
      </c>
      <c r="G135" s="47" t="s">
        <v>42</v>
      </c>
      <c r="H135" s="126">
        <v>1600</v>
      </c>
      <c r="I135" s="126">
        <v>1600</v>
      </c>
      <c r="J135" s="126">
        <v>1600</v>
      </c>
      <c r="K135" s="127">
        <v>1728</v>
      </c>
      <c r="L135" s="128">
        <v>0</v>
      </c>
      <c r="M135" s="134">
        <v>1728</v>
      </c>
      <c r="N135" s="119">
        <v>14</v>
      </c>
      <c r="O135" s="113">
        <f t="shared" si="58"/>
        <v>24192</v>
      </c>
      <c r="P135" s="118">
        <f t="shared" si="59"/>
        <v>432</v>
      </c>
      <c r="Q135" s="113">
        <f t="shared" si="66"/>
        <v>6048</v>
      </c>
      <c r="R135" s="118">
        <f t="shared" si="60"/>
        <v>432</v>
      </c>
      <c r="S135" s="113">
        <f t="shared" si="67"/>
        <v>6048</v>
      </c>
      <c r="T135" s="118">
        <f t="shared" si="61"/>
        <v>432</v>
      </c>
      <c r="U135" s="113">
        <f t="shared" si="68"/>
        <v>6048</v>
      </c>
      <c r="V135" s="118">
        <f t="shared" si="62"/>
        <v>432</v>
      </c>
      <c r="W135" s="113">
        <f t="shared" si="40"/>
        <v>6048</v>
      </c>
    </row>
    <row r="136" spans="1:24" x14ac:dyDescent="0.55000000000000004">
      <c r="A136" s="43"/>
      <c r="B136" s="13">
        <f t="shared" ref="B136:B138" si="69">IF(B135&gt;0,B135+1,B134+1)</f>
        <v>125</v>
      </c>
      <c r="C136" s="56" t="s">
        <v>282</v>
      </c>
      <c r="D136" s="59" t="s">
        <v>347</v>
      </c>
      <c r="E136" s="47" t="s">
        <v>49</v>
      </c>
      <c r="F136" s="9">
        <v>30</v>
      </c>
      <c r="G136" s="47" t="s">
        <v>42</v>
      </c>
      <c r="H136" s="117">
        <v>25</v>
      </c>
      <c r="I136" s="113">
        <v>17</v>
      </c>
      <c r="J136" s="113">
        <v>17</v>
      </c>
      <c r="K136" s="113">
        <v>22</v>
      </c>
      <c r="L136" s="117">
        <v>2</v>
      </c>
      <c r="M136" s="123">
        <v>20</v>
      </c>
      <c r="N136" s="113">
        <v>3210</v>
      </c>
      <c r="O136" s="113">
        <f t="shared" ref="O136" si="70">M136*N136</f>
        <v>64200</v>
      </c>
      <c r="P136" s="118">
        <v>5</v>
      </c>
      <c r="Q136" s="113">
        <f t="shared" si="66"/>
        <v>16050</v>
      </c>
      <c r="R136" s="118">
        <v>5</v>
      </c>
      <c r="S136" s="113">
        <f t="shared" si="67"/>
        <v>16050</v>
      </c>
      <c r="T136" s="118">
        <v>5</v>
      </c>
      <c r="U136" s="113">
        <f t="shared" si="68"/>
        <v>16050</v>
      </c>
      <c r="V136" s="118">
        <v>5</v>
      </c>
      <c r="W136" s="113">
        <f t="shared" si="40"/>
        <v>16050</v>
      </c>
    </row>
    <row r="137" spans="1:24" x14ac:dyDescent="0.55000000000000004">
      <c r="A137" s="43"/>
      <c r="B137" s="13">
        <f t="shared" si="69"/>
        <v>126</v>
      </c>
      <c r="C137" s="56" t="s">
        <v>283</v>
      </c>
      <c r="D137" s="45" t="s">
        <v>115</v>
      </c>
      <c r="E137" s="13" t="s">
        <v>49</v>
      </c>
      <c r="F137" s="9">
        <v>60</v>
      </c>
      <c r="G137" s="13" t="s">
        <v>49</v>
      </c>
      <c r="H137" s="117">
        <v>2</v>
      </c>
      <c r="I137" s="113">
        <v>2</v>
      </c>
      <c r="J137" s="113">
        <v>2</v>
      </c>
      <c r="K137" s="113">
        <v>2</v>
      </c>
      <c r="L137" s="117">
        <v>0</v>
      </c>
      <c r="M137" s="123">
        <f t="shared" si="41"/>
        <v>2</v>
      </c>
      <c r="N137" s="113">
        <v>5350</v>
      </c>
      <c r="O137" s="113">
        <f t="shared" ref="O137:O140" si="71">M137*N137</f>
        <v>10700</v>
      </c>
      <c r="P137" s="118">
        <v>1</v>
      </c>
      <c r="Q137" s="113">
        <f t="shared" ref="Q137:Q140" si="72">N137*P137</f>
        <v>5350</v>
      </c>
      <c r="R137" s="118">
        <v>0</v>
      </c>
      <c r="S137" s="113">
        <f t="shared" ref="S137:S140" si="73">$N137*R137</f>
        <v>0</v>
      </c>
      <c r="T137" s="118">
        <v>1</v>
      </c>
      <c r="U137" s="113">
        <f t="shared" ref="U137:U140" si="74">$N137*T137</f>
        <v>5350</v>
      </c>
      <c r="V137" s="118">
        <v>0</v>
      </c>
      <c r="W137" s="113">
        <f t="shared" si="40"/>
        <v>0</v>
      </c>
    </row>
    <row r="138" spans="1:24" x14ac:dyDescent="0.55000000000000004">
      <c r="A138" s="43"/>
      <c r="B138" s="13">
        <f t="shared" si="69"/>
        <v>127</v>
      </c>
      <c r="C138" s="56" t="s">
        <v>284</v>
      </c>
      <c r="D138" s="45" t="s">
        <v>114</v>
      </c>
      <c r="E138" s="47" t="s">
        <v>49</v>
      </c>
      <c r="F138" s="9">
        <v>10</v>
      </c>
      <c r="G138" s="47" t="s">
        <v>305</v>
      </c>
      <c r="H138" s="117">
        <v>40</v>
      </c>
      <c r="I138" s="113">
        <v>0</v>
      </c>
      <c r="J138" s="113">
        <v>0</v>
      </c>
      <c r="K138" s="113">
        <v>0</v>
      </c>
      <c r="L138" s="117">
        <v>0</v>
      </c>
      <c r="M138" s="123">
        <f t="shared" si="41"/>
        <v>0</v>
      </c>
      <c r="N138" s="113">
        <v>2996</v>
      </c>
      <c r="O138" s="113">
        <f t="shared" si="71"/>
        <v>0</v>
      </c>
      <c r="P138" s="118">
        <v>0</v>
      </c>
      <c r="Q138" s="113">
        <f t="shared" si="72"/>
        <v>0</v>
      </c>
      <c r="R138" s="118">
        <v>0</v>
      </c>
      <c r="S138" s="113">
        <f t="shared" si="73"/>
        <v>0</v>
      </c>
      <c r="T138" s="118">
        <v>0</v>
      </c>
      <c r="U138" s="113">
        <f t="shared" si="74"/>
        <v>0</v>
      </c>
      <c r="V138" s="118">
        <v>0</v>
      </c>
      <c r="W138" s="113">
        <f t="shared" ref="W138:W140" si="75">V138*N138</f>
        <v>0</v>
      </c>
    </row>
    <row r="139" spans="1:24" x14ac:dyDescent="0.55000000000000004">
      <c r="A139" s="43"/>
      <c r="B139" s="13">
        <f>IF(B138&gt;0,B138+1,B137+1)</f>
        <v>128</v>
      </c>
      <c r="C139" s="56" t="s">
        <v>285</v>
      </c>
      <c r="D139" s="45" t="s">
        <v>367</v>
      </c>
      <c r="E139" s="47" t="s">
        <v>49</v>
      </c>
      <c r="F139" s="9">
        <v>25</v>
      </c>
      <c r="G139" s="47" t="s">
        <v>305</v>
      </c>
      <c r="H139" s="117">
        <v>20</v>
      </c>
      <c r="I139" s="113">
        <v>19</v>
      </c>
      <c r="J139" s="113">
        <v>19</v>
      </c>
      <c r="K139" s="113">
        <v>20</v>
      </c>
      <c r="L139" s="117">
        <v>3</v>
      </c>
      <c r="M139" s="123">
        <v>20</v>
      </c>
      <c r="N139" s="135">
        <v>5350</v>
      </c>
      <c r="O139" s="113">
        <f t="shared" si="71"/>
        <v>107000</v>
      </c>
      <c r="P139" s="118">
        <v>5</v>
      </c>
      <c r="Q139" s="113">
        <f t="shared" si="72"/>
        <v>26750</v>
      </c>
      <c r="R139" s="118">
        <v>5</v>
      </c>
      <c r="S139" s="113">
        <f t="shared" si="73"/>
        <v>26750</v>
      </c>
      <c r="T139" s="118">
        <v>5</v>
      </c>
      <c r="U139" s="113">
        <f t="shared" si="74"/>
        <v>26750</v>
      </c>
      <c r="V139" s="118">
        <v>5</v>
      </c>
      <c r="W139" s="113">
        <f t="shared" si="75"/>
        <v>26750</v>
      </c>
    </row>
    <row r="140" spans="1:24" x14ac:dyDescent="0.55000000000000004">
      <c r="A140" s="43"/>
      <c r="B140" s="13">
        <f t="shared" ref="B140" si="76">IF(B139&gt;0,B139+1,B138+1)</f>
        <v>129</v>
      </c>
      <c r="C140" s="56"/>
      <c r="D140" s="45" t="s">
        <v>368</v>
      </c>
      <c r="E140" s="47" t="s">
        <v>49</v>
      </c>
      <c r="F140" s="9">
        <v>3</v>
      </c>
      <c r="G140" s="47" t="s">
        <v>49</v>
      </c>
      <c r="H140" s="117">
        <v>1</v>
      </c>
      <c r="I140" s="113">
        <v>1</v>
      </c>
      <c r="J140" s="113">
        <v>1</v>
      </c>
      <c r="K140" s="113">
        <v>1</v>
      </c>
      <c r="L140" s="117">
        <v>0</v>
      </c>
      <c r="M140" s="123">
        <f t="shared" ref="M140" si="77">K140-L140</f>
        <v>1</v>
      </c>
      <c r="N140" s="135">
        <v>6420</v>
      </c>
      <c r="O140" s="113">
        <f t="shared" si="71"/>
        <v>6420</v>
      </c>
      <c r="P140" s="118">
        <v>0</v>
      </c>
      <c r="Q140" s="113">
        <f t="shared" si="72"/>
        <v>0</v>
      </c>
      <c r="R140" s="118">
        <v>1</v>
      </c>
      <c r="S140" s="113">
        <f t="shared" si="73"/>
        <v>6420</v>
      </c>
      <c r="T140" s="118">
        <v>0</v>
      </c>
      <c r="U140" s="113">
        <f t="shared" si="74"/>
        <v>0</v>
      </c>
      <c r="V140" s="118">
        <v>0</v>
      </c>
      <c r="W140" s="113">
        <f t="shared" si="75"/>
        <v>0</v>
      </c>
    </row>
    <row r="141" spans="1:24" x14ac:dyDescent="0.55000000000000004">
      <c r="A141" s="15"/>
      <c r="B141" s="15"/>
      <c r="C141" s="15"/>
      <c r="D141" s="18" t="s">
        <v>369</v>
      </c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</row>
    <row r="142" spans="1:24" x14ac:dyDescent="0.55000000000000004">
      <c r="A142" s="52"/>
      <c r="B142" s="13">
        <f>IF(B140&gt;0,B140+1,B139+1)</f>
        <v>130</v>
      </c>
      <c r="C142" s="75" t="s">
        <v>286</v>
      </c>
      <c r="D142" s="76" t="s">
        <v>339</v>
      </c>
      <c r="E142" s="75" t="s">
        <v>49</v>
      </c>
      <c r="F142" s="43">
        <v>1</v>
      </c>
      <c r="G142" s="75" t="s">
        <v>49</v>
      </c>
      <c r="H142" s="117">
        <v>60</v>
      </c>
      <c r="I142" s="113">
        <v>12</v>
      </c>
      <c r="J142" s="113">
        <v>12</v>
      </c>
      <c r="K142" s="113">
        <v>40</v>
      </c>
      <c r="L142" s="117">
        <v>2</v>
      </c>
      <c r="M142" s="123">
        <v>40</v>
      </c>
      <c r="N142" s="113">
        <v>465</v>
      </c>
      <c r="O142" s="113">
        <f>M142*N142</f>
        <v>18600</v>
      </c>
      <c r="P142" s="118">
        <v>10</v>
      </c>
      <c r="Q142" s="113">
        <f>N142*P142</f>
        <v>4650</v>
      </c>
      <c r="R142" s="118">
        <v>10</v>
      </c>
      <c r="S142" s="113">
        <f>$N142*R142</f>
        <v>4650</v>
      </c>
      <c r="T142" s="118">
        <v>10</v>
      </c>
      <c r="U142" s="113">
        <f>$N142*T142</f>
        <v>4650</v>
      </c>
      <c r="V142" s="118">
        <v>10</v>
      </c>
      <c r="W142" s="113">
        <f>V142*N142</f>
        <v>4650</v>
      </c>
    </row>
    <row r="143" spans="1:24" x14ac:dyDescent="0.55000000000000004">
      <c r="O143" s="38">
        <f>Q143+S143+U143+W143</f>
        <v>5211348.25</v>
      </c>
      <c r="Q143" s="36">
        <f>SUM(Q7:Q142)</f>
        <v>1502666.75</v>
      </c>
      <c r="S143" s="7">
        <f>SUM(S7:S142)</f>
        <v>1422273</v>
      </c>
      <c r="U143" s="7">
        <f>SUM(U7:U142)</f>
        <v>1306919.25</v>
      </c>
      <c r="W143" s="7">
        <f>SUM(W7:W142)</f>
        <v>979489.25</v>
      </c>
      <c r="X143" s="132"/>
    </row>
    <row r="144" spans="1:24" hidden="1" x14ac:dyDescent="0.55000000000000004">
      <c r="B144" s="53"/>
      <c r="C144" s="53"/>
      <c r="E144" s="53"/>
      <c r="F144" s="53"/>
      <c r="G144" s="53"/>
      <c r="K144" s="8">
        <f t="shared" ref="K144:K147" si="78">(H144+I144+J144)/3</f>
        <v>0</v>
      </c>
      <c r="P144" s="53"/>
      <c r="R144" s="129"/>
      <c r="T144" s="129"/>
      <c r="V144" s="129"/>
    </row>
    <row r="145" spans="1:24" s="88" customFormat="1" hidden="1" x14ac:dyDescent="0.55000000000000004">
      <c r="A145" s="77"/>
      <c r="B145" s="78"/>
      <c r="C145" s="79"/>
      <c r="D145" s="80"/>
      <c r="E145" s="81"/>
      <c r="F145" s="80"/>
      <c r="G145" s="80"/>
      <c r="H145" s="80"/>
      <c r="I145" s="82"/>
      <c r="J145" s="83"/>
      <c r="K145" s="8">
        <f t="shared" si="78"/>
        <v>0</v>
      </c>
      <c r="L145" s="84"/>
      <c r="M145" s="142"/>
      <c r="N145" s="84"/>
      <c r="O145" s="85">
        <f>SUM(O7:O143)</f>
        <v>10426696.5</v>
      </c>
      <c r="P145" s="86"/>
      <c r="Q145" s="86">
        <f>SUM(Q7:Q143)</f>
        <v>3005333.5</v>
      </c>
      <c r="R145" s="87"/>
      <c r="S145" s="86">
        <f>SUM(S7:S143)</f>
        <v>2844546</v>
      </c>
      <c r="T145" s="86"/>
      <c r="U145" s="86">
        <f>SUM(U7:U143)</f>
        <v>2613838.5</v>
      </c>
      <c r="V145" s="87"/>
      <c r="W145" s="86">
        <f>SUM(W7:W143)</f>
        <v>1958978.5</v>
      </c>
    </row>
    <row r="146" spans="1:24" s="88" customFormat="1" hidden="1" x14ac:dyDescent="0.55000000000000004">
      <c r="A146" s="77"/>
      <c r="B146" s="89"/>
      <c r="C146" s="90"/>
      <c r="D146" s="91"/>
      <c r="E146" s="92"/>
      <c r="F146" s="91"/>
      <c r="G146" s="91"/>
      <c r="H146" s="91"/>
      <c r="I146" s="93"/>
      <c r="J146" s="91" t="s">
        <v>142</v>
      </c>
      <c r="K146" s="8" t="e">
        <f t="shared" si="78"/>
        <v>#VALUE!</v>
      </c>
      <c r="L146" s="94"/>
      <c r="M146" s="146" t="str">
        <f>BAHTTEXT(O145)</f>
        <v>สิบล้านสี่แสนสองหมื่นหกพันหกร้อยเก้าสิบหกบาทห้าสิบสตางค์</v>
      </c>
      <c r="N146" s="146"/>
      <c r="O146" s="147"/>
      <c r="P146" s="95"/>
      <c r="Q146" s="96"/>
      <c r="R146" s="97"/>
      <c r="S146" s="96"/>
      <c r="T146" s="96"/>
      <c r="U146" s="96"/>
      <c r="V146" s="97"/>
      <c r="W146" s="96"/>
    </row>
    <row r="147" spans="1:24" hidden="1" x14ac:dyDescent="0.55000000000000004">
      <c r="B147" s="53"/>
      <c r="C147" s="53"/>
      <c r="E147" s="53"/>
      <c r="F147" s="53"/>
      <c r="G147" s="53"/>
      <c r="K147" s="8">
        <f t="shared" si="78"/>
        <v>0</v>
      </c>
      <c r="P147" s="53"/>
      <c r="R147" s="129"/>
      <c r="T147" s="129"/>
      <c r="V147" s="129"/>
    </row>
    <row r="148" spans="1:24" x14ac:dyDescent="0.55000000000000004">
      <c r="B148" s="53"/>
      <c r="C148" s="53"/>
      <c r="E148" s="53"/>
      <c r="F148" s="53"/>
      <c r="G148" s="3"/>
      <c r="J148" s="3"/>
      <c r="K148" s="3"/>
      <c r="L148" s="53"/>
      <c r="M148" s="143"/>
      <c r="N148" s="5"/>
      <c r="O148" s="5"/>
      <c r="P148" s="5"/>
      <c r="Q148" s="5"/>
      <c r="R148" s="4"/>
      <c r="S148" s="4"/>
      <c r="T148" s="5"/>
      <c r="U148" s="5"/>
      <c r="V148" s="6"/>
    </row>
    <row r="149" spans="1:24" x14ac:dyDescent="0.55000000000000004">
      <c r="B149" s="53"/>
      <c r="C149" s="53"/>
      <c r="E149" s="53"/>
      <c r="F149" s="53"/>
      <c r="G149" s="3"/>
      <c r="J149" s="3"/>
      <c r="K149" s="3"/>
      <c r="M149" s="157" t="s">
        <v>370</v>
      </c>
      <c r="N149" s="157"/>
      <c r="O149" s="133" t="s">
        <v>373</v>
      </c>
      <c r="P149" s="133"/>
      <c r="Q149" s="133"/>
      <c r="R149" s="133"/>
      <c r="S149" s="133"/>
      <c r="T149" s="5"/>
      <c r="U149" s="5"/>
      <c r="V149" s="6"/>
      <c r="X149" s="132">
        <f>Q143+S143+U143+W143</f>
        <v>5211348.25</v>
      </c>
    </row>
    <row r="150" spans="1:24" x14ac:dyDescent="0.55000000000000004">
      <c r="B150" s="53"/>
      <c r="C150" s="53"/>
      <c r="E150" s="53"/>
      <c r="F150" s="53"/>
      <c r="G150" s="3"/>
      <c r="J150" s="3"/>
      <c r="K150" s="3"/>
      <c r="L150" s="53"/>
      <c r="M150" s="143"/>
      <c r="N150" s="5"/>
      <c r="O150" s="5"/>
      <c r="P150" s="5"/>
      <c r="Q150" s="5"/>
      <c r="R150" s="4"/>
      <c r="S150" s="4"/>
      <c r="T150" s="5"/>
      <c r="U150" s="5"/>
      <c r="V150" s="6"/>
    </row>
    <row r="151" spans="1:24" x14ac:dyDescent="0.55000000000000004">
      <c r="B151" s="5"/>
      <c r="C151" s="5"/>
      <c r="E151" s="53"/>
      <c r="F151" s="53"/>
      <c r="G151" s="53"/>
      <c r="K151" s="53"/>
      <c r="L151" s="53"/>
      <c r="M151" s="99"/>
      <c r="N151" s="53"/>
      <c r="O151" s="19"/>
      <c r="P151" s="148"/>
      <c r="Q151" s="148"/>
      <c r="R151" s="148"/>
      <c r="S151" s="129"/>
      <c r="T151" s="148"/>
      <c r="U151" s="148"/>
      <c r="V151" s="7"/>
      <c r="W151" s="130"/>
      <c r="X151" s="132">
        <f>O143-X149</f>
        <v>0</v>
      </c>
    </row>
    <row r="152" spans="1:24" x14ac:dyDescent="0.55000000000000004">
      <c r="B152" s="53"/>
      <c r="C152" s="53"/>
      <c r="E152" s="53"/>
      <c r="F152" s="53"/>
      <c r="G152" s="53"/>
      <c r="K152" s="53"/>
      <c r="P152" s="53"/>
      <c r="R152" s="129"/>
      <c r="T152" s="129"/>
      <c r="V152" s="129"/>
    </row>
    <row r="153" spans="1:24" x14ac:dyDescent="0.55000000000000004">
      <c r="B153" s="53"/>
      <c r="C153" s="53"/>
      <c r="E153" s="53"/>
      <c r="F153" s="53"/>
      <c r="G153" s="53"/>
      <c r="K153" s="53"/>
      <c r="P153" s="53"/>
      <c r="R153" s="129"/>
      <c r="T153" s="129"/>
      <c r="V153" s="129"/>
    </row>
    <row r="154" spans="1:24" x14ac:dyDescent="0.55000000000000004">
      <c r="B154" s="53"/>
      <c r="C154" s="53"/>
      <c r="E154" s="53"/>
      <c r="F154" s="53"/>
      <c r="G154" s="53"/>
      <c r="K154" s="53"/>
      <c r="P154" s="53"/>
      <c r="R154" s="129"/>
      <c r="T154" s="129"/>
      <c r="V154" s="129"/>
    </row>
    <row r="155" spans="1:24" x14ac:dyDescent="0.55000000000000004">
      <c r="B155" s="53"/>
      <c r="C155" s="53"/>
      <c r="E155" s="53"/>
      <c r="F155" s="53"/>
      <c r="G155" s="53"/>
      <c r="K155" s="53"/>
      <c r="P155" s="53"/>
      <c r="R155" s="129"/>
      <c r="T155" s="129"/>
      <c r="V155" s="129"/>
    </row>
    <row r="156" spans="1:24" x14ac:dyDescent="0.55000000000000004">
      <c r="B156" s="53"/>
      <c r="C156" s="53"/>
      <c r="E156" s="53"/>
      <c r="F156" s="53"/>
      <c r="G156" s="53"/>
      <c r="K156" s="53"/>
      <c r="P156" s="53"/>
      <c r="R156" s="129"/>
      <c r="T156" s="129"/>
      <c r="V156" s="129"/>
    </row>
    <row r="157" spans="1:24" x14ac:dyDescent="0.55000000000000004">
      <c r="B157" s="53"/>
      <c r="C157" s="53"/>
      <c r="E157" s="53"/>
      <c r="F157" s="53"/>
      <c r="G157" s="53"/>
      <c r="K157" s="53"/>
      <c r="P157" s="53"/>
      <c r="R157" s="129"/>
      <c r="T157" s="129"/>
      <c r="V157" s="129"/>
    </row>
    <row r="158" spans="1:24" x14ac:dyDescent="0.55000000000000004">
      <c r="B158" s="53"/>
      <c r="C158" s="53"/>
      <c r="E158" s="53"/>
      <c r="F158" s="53"/>
      <c r="G158" s="53"/>
      <c r="K158" s="53"/>
      <c r="P158" s="53"/>
      <c r="R158" s="129"/>
      <c r="T158" s="129"/>
      <c r="V158" s="129"/>
    </row>
    <row r="159" spans="1:24" x14ac:dyDescent="0.55000000000000004">
      <c r="B159" s="5"/>
      <c r="C159" s="5"/>
      <c r="D159" s="100"/>
      <c r="E159" s="101"/>
      <c r="F159" s="101" t="s">
        <v>374</v>
      </c>
      <c r="G159" s="101"/>
      <c r="H159" s="101"/>
      <c r="I159" s="101"/>
      <c r="J159" s="101"/>
      <c r="K159" s="101"/>
      <c r="L159" s="100"/>
      <c r="N159" s="102"/>
      <c r="O159" s="103"/>
      <c r="P159" s="53"/>
      <c r="R159" s="129"/>
      <c r="T159" s="129"/>
      <c r="V159" s="129"/>
      <c r="W159" s="5"/>
    </row>
    <row r="160" spans="1:24" x14ac:dyDescent="0.55000000000000004">
      <c r="B160" s="5"/>
      <c r="C160" s="5"/>
      <c r="D160" s="100"/>
      <c r="E160" s="101"/>
      <c r="F160" s="101"/>
      <c r="G160" s="101"/>
      <c r="H160" s="101"/>
      <c r="I160" s="101"/>
      <c r="J160" s="101"/>
      <c r="K160" s="101"/>
      <c r="L160" s="100"/>
      <c r="N160" s="102"/>
      <c r="O160" s="103"/>
      <c r="P160" s="53"/>
      <c r="R160" s="129"/>
      <c r="T160" s="129"/>
      <c r="V160" s="129"/>
      <c r="W160" s="5"/>
    </row>
    <row r="161" spans="2:23" x14ac:dyDescent="0.55000000000000004">
      <c r="B161" s="5"/>
      <c r="C161" s="5"/>
      <c r="D161" s="100"/>
      <c r="E161" s="101"/>
      <c r="F161" s="101"/>
      <c r="G161" s="101"/>
      <c r="H161" s="101"/>
      <c r="I161" s="101"/>
      <c r="J161" s="101"/>
      <c r="K161" s="101"/>
      <c r="L161" s="100"/>
      <c r="N161" s="102"/>
      <c r="O161" s="103"/>
      <c r="P161" s="53"/>
      <c r="R161" s="129"/>
      <c r="T161" s="129"/>
      <c r="V161" s="129"/>
      <c r="W161" s="5"/>
    </row>
    <row r="162" spans="2:23" x14ac:dyDescent="0.55000000000000004">
      <c r="B162" s="53"/>
      <c r="C162" s="53"/>
      <c r="E162" s="53"/>
      <c r="F162" s="53"/>
      <c r="G162" s="53"/>
      <c r="K162" s="53"/>
      <c r="P162" s="53"/>
      <c r="R162" s="129"/>
      <c r="T162" s="129"/>
      <c r="V162" s="129"/>
    </row>
    <row r="163" spans="2:23" x14ac:dyDescent="0.55000000000000004">
      <c r="B163" s="53"/>
      <c r="C163" s="53"/>
      <c r="E163" s="53"/>
      <c r="F163" s="53"/>
      <c r="G163" s="53"/>
      <c r="K163" s="53"/>
      <c r="P163" s="53"/>
      <c r="R163" s="129"/>
      <c r="T163" s="129"/>
      <c r="V163" s="129"/>
    </row>
  </sheetData>
  <sheetProtection deleteRows="0"/>
  <mergeCells count="12">
    <mergeCell ref="M146:O146"/>
    <mergeCell ref="P151:R151"/>
    <mergeCell ref="T151:U151"/>
    <mergeCell ref="V3:W3"/>
    <mergeCell ref="A1:W1"/>
    <mergeCell ref="A2:W2"/>
    <mergeCell ref="H4:J4"/>
    <mergeCell ref="H3:J3"/>
    <mergeCell ref="P3:Q3"/>
    <mergeCell ref="R3:S3"/>
    <mergeCell ref="T3:U3"/>
    <mergeCell ref="M149:N149"/>
  </mergeCells>
  <dataValidations count="2">
    <dataValidation allowBlank="1" showInputMessage="1" showErrorMessage="1" prompt="หน่วยย่อยที่อยู่ใน pack หรือกล่อง เช่น test, ชิ้น, หลอด" sqref="E112 G112"/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7:F140">
      <formula1>1</formula1>
      <formula2>1000000</formula2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5" scale="62" fitToHeight="0" orientation="landscape" r:id="rId1"/>
  <headerFooter scaleWithDoc="0">
    <oddFooter>หน้าที่ &amp;P&amp;Rแผนจัดซื้อปี63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9"/>
  <sheetViews>
    <sheetView zoomScale="70" zoomScaleNormal="70" workbookViewId="0">
      <selection activeCell="D13" sqref="D13"/>
    </sheetView>
  </sheetViews>
  <sheetFormatPr defaultRowHeight="12.75" x14ac:dyDescent="0.2"/>
  <cols>
    <col min="1" max="1" width="60.140625" style="20" customWidth="1"/>
    <col min="2" max="2" width="42.85546875" style="20" customWidth="1"/>
    <col min="3" max="3" width="50" style="20" customWidth="1"/>
    <col min="4" max="4" width="54.5703125" style="20" customWidth="1"/>
    <col min="5" max="16384" width="9.140625" style="20"/>
  </cols>
  <sheetData>
    <row r="1" spans="1:23" ht="30.75" x14ac:dyDescent="0.2">
      <c r="A1" s="160" t="s">
        <v>52</v>
      </c>
      <c r="B1" s="160"/>
      <c r="C1" s="160"/>
      <c r="D1" s="160"/>
    </row>
    <row r="2" spans="1:23" ht="30.75" x14ac:dyDescent="0.2">
      <c r="A2" s="160" t="s">
        <v>147</v>
      </c>
      <c r="B2" s="160"/>
      <c r="C2" s="160"/>
      <c r="D2" s="160"/>
    </row>
    <row r="3" spans="1:23" ht="31.5" thickBot="1" x14ac:dyDescent="0.25">
      <c r="A3" s="161" t="s">
        <v>372</v>
      </c>
      <c r="B3" s="161"/>
      <c r="C3" s="161"/>
      <c r="D3" s="161"/>
    </row>
    <row r="4" spans="1:23" ht="108" customHeight="1" thickBot="1" x14ac:dyDescent="0.25">
      <c r="A4" s="158" t="s">
        <v>53</v>
      </c>
      <c r="B4" s="158"/>
      <c r="C4" s="162" t="s">
        <v>54</v>
      </c>
      <c r="D4" s="163"/>
    </row>
    <row r="5" spans="1:23" ht="31.5" thickBot="1" x14ac:dyDescent="0.25">
      <c r="A5" s="159"/>
      <c r="B5" s="159"/>
      <c r="C5" s="21" t="s">
        <v>55</v>
      </c>
      <c r="D5" s="21" t="s">
        <v>44</v>
      </c>
    </row>
    <row r="6" spans="1:23" ht="31.5" thickBot="1" x14ac:dyDescent="0.25">
      <c r="A6" s="158" t="s">
        <v>56</v>
      </c>
      <c r="B6" s="21" t="s">
        <v>57</v>
      </c>
      <c r="C6" s="21"/>
      <c r="D6" s="22">
        <v>1502666.75</v>
      </c>
    </row>
    <row r="7" spans="1:23" ht="31.5" thickBot="1" x14ac:dyDescent="0.25">
      <c r="A7" s="159"/>
      <c r="B7" s="21" t="s">
        <v>45</v>
      </c>
      <c r="C7" s="21"/>
      <c r="D7" s="22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</row>
    <row r="8" spans="1:23" ht="31.5" thickBot="1" x14ac:dyDescent="0.25">
      <c r="A8" s="158" t="s">
        <v>58</v>
      </c>
      <c r="B8" s="21" t="s">
        <v>57</v>
      </c>
      <c r="C8" s="21"/>
      <c r="D8" s="22">
        <v>1422273</v>
      </c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</row>
    <row r="9" spans="1:23" ht="31.5" thickBot="1" x14ac:dyDescent="0.25">
      <c r="A9" s="159"/>
      <c r="B9" s="21" t="s">
        <v>45</v>
      </c>
      <c r="C9" s="21"/>
      <c r="D9" s="22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</row>
    <row r="10" spans="1:23" ht="31.5" thickBot="1" x14ac:dyDescent="0.25">
      <c r="A10" s="158" t="s">
        <v>59</v>
      </c>
      <c r="B10" s="21" t="s">
        <v>57</v>
      </c>
      <c r="C10" s="21"/>
      <c r="D10" s="22">
        <v>1306919.25</v>
      </c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</row>
    <row r="11" spans="1:23" ht="31.5" thickBot="1" x14ac:dyDescent="0.25">
      <c r="A11" s="159"/>
      <c r="B11" s="21" t="s">
        <v>45</v>
      </c>
      <c r="C11" s="21"/>
      <c r="D11" s="22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</row>
    <row r="12" spans="1:23" ht="31.5" thickBot="1" x14ac:dyDescent="0.25">
      <c r="A12" s="158" t="s">
        <v>60</v>
      </c>
      <c r="B12" s="21" t="s">
        <v>57</v>
      </c>
      <c r="C12" s="21"/>
      <c r="D12" s="22">
        <v>979489.25</v>
      </c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</row>
    <row r="13" spans="1:23" ht="31.5" thickBot="1" x14ac:dyDescent="0.25">
      <c r="A13" s="159"/>
      <c r="B13" s="21" t="s">
        <v>45</v>
      </c>
      <c r="C13" s="21"/>
      <c r="D13" s="22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</row>
    <row r="14" spans="1:23" ht="31.5" thickBot="1" x14ac:dyDescent="0.25">
      <c r="A14" s="23" t="s">
        <v>61</v>
      </c>
      <c r="B14" s="21"/>
      <c r="C14" s="21"/>
      <c r="D14" s="22">
        <f>D6+D8+D10+D12</f>
        <v>5211348.25</v>
      </c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</row>
    <row r="15" spans="1:23" ht="30.75" x14ac:dyDescent="0.2">
      <c r="A15" s="24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</row>
    <row r="16" spans="1:23" x14ac:dyDescent="0.2"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</row>
    <row r="17" spans="8:23" x14ac:dyDescent="0.2"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</row>
    <row r="18" spans="8:23" x14ac:dyDescent="0.2"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</row>
    <row r="19" spans="8:23" x14ac:dyDescent="0.2">
      <c r="H19" s="49"/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</row>
    <row r="20" spans="8:23" x14ac:dyDescent="0.2"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</row>
    <row r="21" spans="8:23" x14ac:dyDescent="0.2"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</row>
    <row r="22" spans="8:23" x14ac:dyDescent="0.2"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</row>
    <row r="23" spans="8:23" x14ac:dyDescent="0.2"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</row>
    <row r="24" spans="8:23" x14ac:dyDescent="0.2"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</row>
    <row r="25" spans="8:23" x14ac:dyDescent="0.2"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</row>
    <row r="26" spans="8:23" x14ac:dyDescent="0.2"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</row>
    <row r="27" spans="8:23" x14ac:dyDescent="0.2"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</row>
    <row r="28" spans="8:23" x14ac:dyDescent="0.2"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8:23" x14ac:dyDescent="0.2"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</row>
    <row r="30" spans="8:23" x14ac:dyDescent="0.2"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</row>
    <row r="31" spans="8:23" x14ac:dyDescent="0.2"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</row>
    <row r="32" spans="8:23" x14ac:dyDescent="0.2"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</row>
    <row r="33" spans="8:23" x14ac:dyDescent="0.2"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</row>
    <row r="34" spans="8:23" x14ac:dyDescent="0.2"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</row>
    <row r="35" spans="8:23" x14ac:dyDescent="0.2"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</row>
    <row r="36" spans="8:23" x14ac:dyDescent="0.2"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</row>
    <row r="37" spans="8:23" x14ac:dyDescent="0.2"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</row>
    <row r="38" spans="8:23" x14ac:dyDescent="0.2"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</row>
    <row r="39" spans="8:23" x14ac:dyDescent="0.2"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</row>
    <row r="40" spans="8:23" x14ac:dyDescent="0.2"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</row>
    <row r="41" spans="8:23" x14ac:dyDescent="0.2"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</row>
    <row r="42" spans="8:23" x14ac:dyDescent="0.2"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</row>
    <row r="43" spans="8:23" x14ac:dyDescent="0.2"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</row>
    <row r="44" spans="8:23" x14ac:dyDescent="0.2"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</row>
    <row r="45" spans="8:23" x14ac:dyDescent="0.2"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</row>
    <row r="46" spans="8:23" x14ac:dyDescent="0.2"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</row>
    <row r="47" spans="8:23" x14ac:dyDescent="0.2"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</row>
    <row r="48" spans="8:23" x14ac:dyDescent="0.2"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</row>
    <row r="49" spans="8:23" x14ac:dyDescent="0.2"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</row>
    <row r="50" spans="8:23" x14ac:dyDescent="0.2"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</row>
    <row r="51" spans="8:23" x14ac:dyDescent="0.2"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</row>
    <row r="52" spans="8:23" x14ac:dyDescent="0.2"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</row>
    <row r="53" spans="8:23" x14ac:dyDescent="0.2"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</row>
    <row r="54" spans="8:23" x14ac:dyDescent="0.2"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</row>
    <row r="55" spans="8:23" x14ac:dyDescent="0.2"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</row>
    <row r="56" spans="8:23" x14ac:dyDescent="0.2"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</row>
    <row r="57" spans="8:23" x14ac:dyDescent="0.2"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</row>
    <row r="58" spans="8:23" x14ac:dyDescent="0.2"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</row>
    <row r="59" spans="8:23" x14ac:dyDescent="0.2"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</row>
    <row r="60" spans="8:23" x14ac:dyDescent="0.2"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</row>
    <row r="61" spans="8:23" x14ac:dyDescent="0.2"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</row>
    <row r="62" spans="8:23" x14ac:dyDescent="0.2"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</row>
    <row r="63" spans="8:23" x14ac:dyDescent="0.2"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</row>
    <row r="64" spans="8:23" x14ac:dyDescent="0.2"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</row>
    <row r="65" spans="8:23" x14ac:dyDescent="0.2"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</row>
    <row r="66" spans="8:23" x14ac:dyDescent="0.2"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</row>
    <row r="67" spans="8:23" x14ac:dyDescent="0.2"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</row>
    <row r="68" spans="8:23" x14ac:dyDescent="0.2"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</row>
    <row r="69" spans="8:23" x14ac:dyDescent="0.2"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</row>
    <row r="70" spans="8:23" x14ac:dyDescent="0.2"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</row>
    <row r="71" spans="8:23" x14ac:dyDescent="0.2">
      <c r="H71" s="49"/>
      <c r="I71" s="49"/>
      <c r="J71" s="49"/>
      <c r="K71" s="49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</row>
    <row r="72" spans="8:23" x14ac:dyDescent="0.2"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  <c r="W72" s="49"/>
    </row>
    <row r="73" spans="8:23" x14ac:dyDescent="0.2">
      <c r="H73" s="49"/>
      <c r="I73" s="49"/>
      <c r="J73" s="49"/>
      <c r="K73" s="49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  <c r="W73" s="49"/>
    </row>
    <row r="74" spans="8:23" x14ac:dyDescent="0.2">
      <c r="H74" s="49"/>
      <c r="I74" s="49"/>
      <c r="J74" s="49"/>
      <c r="K74" s="49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  <c r="W74" s="49"/>
    </row>
    <row r="75" spans="8:23" x14ac:dyDescent="0.2">
      <c r="H75" s="49"/>
      <c r="I75" s="49"/>
      <c r="J75" s="49"/>
      <c r="K75" s="49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  <c r="W75" s="49"/>
    </row>
    <row r="76" spans="8:23" x14ac:dyDescent="0.2"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</row>
    <row r="77" spans="8:23" x14ac:dyDescent="0.2"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</row>
    <row r="78" spans="8:23" x14ac:dyDescent="0.2">
      <c r="H78" s="49"/>
      <c r="I78" s="49"/>
      <c r="J78" s="49"/>
      <c r="K78" s="49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  <c r="W78" s="49"/>
    </row>
    <row r="79" spans="8:23" x14ac:dyDescent="0.2">
      <c r="H79" s="49"/>
      <c r="I79" s="49"/>
      <c r="J79" s="49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</row>
    <row r="80" spans="8:23" x14ac:dyDescent="0.2">
      <c r="H80" s="49"/>
      <c r="I80" s="49"/>
      <c r="J80" s="49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</row>
    <row r="81" spans="8:23" x14ac:dyDescent="0.2"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</row>
    <row r="82" spans="8:23" x14ac:dyDescent="0.2"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</row>
    <row r="83" spans="8:23" x14ac:dyDescent="0.2">
      <c r="H83" s="49"/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</row>
    <row r="84" spans="8:23" x14ac:dyDescent="0.2">
      <c r="H84" s="49"/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</row>
    <row r="85" spans="8:23" x14ac:dyDescent="0.2">
      <c r="H85" s="49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</row>
    <row r="86" spans="8:23" x14ac:dyDescent="0.2"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</row>
    <row r="87" spans="8:23" x14ac:dyDescent="0.2"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</row>
    <row r="88" spans="8:23" x14ac:dyDescent="0.2">
      <c r="H88" s="49"/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</row>
    <row r="89" spans="8:23" x14ac:dyDescent="0.2">
      <c r="H89" s="49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</row>
    <row r="90" spans="8:23" x14ac:dyDescent="0.2">
      <c r="H90" s="49"/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</row>
    <row r="91" spans="8:23" x14ac:dyDescent="0.2"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49"/>
    </row>
    <row r="92" spans="8:23" x14ac:dyDescent="0.2"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49"/>
      <c r="S92" s="49"/>
      <c r="T92" s="49"/>
      <c r="U92" s="49"/>
      <c r="V92" s="49"/>
      <c r="W92" s="49"/>
    </row>
    <row r="93" spans="8:23" x14ac:dyDescent="0.2">
      <c r="H93" s="49"/>
      <c r="I93" s="49"/>
      <c r="J93" s="49"/>
      <c r="K93" s="49"/>
      <c r="L93" s="49"/>
      <c r="M93" s="49"/>
      <c r="N93" s="49"/>
      <c r="O93" s="49"/>
      <c r="P93" s="49"/>
      <c r="Q93" s="49"/>
      <c r="R93" s="49"/>
      <c r="S93" s="49"/>
      <c r="T93" s="49"/>
      <c r="U93" s="49"/>
      <c r="V93" s="49"/>
      <c r="W93" s="49"/>
    </row>
    <row r="94" spans="8:23" x14ac:dyDescent="0.2">
      <c r="H94" s="49"/>
      <c r="I94" s="49"/>
      <c r="J94" s="49"/>
      <c r="K94" s="49"/>
      <c r="L94" s="49"/>
      <c r="M94" s="49"/>
      <c r="N94" s="49"/>
      <c r="O94" s="49"/>
      <c r="P94" s="49"/>
      <c r="Q94" s="49"/>
      <c r="R94" s="49"/>
      <c r="S94" s="49"/>
      <c r="T94" s="49"/>
      <c r="U94" s="49"/>
      <c r="V94" s="49"/>
      <c r="W94" s="49"/>
    </row>
    <row r="95" spans="8:23" x14ac:dyDescent="0.2">
      <c r="H95" s="49"/>
      <c r="I95" s="49"/>
      <c r="J95" s="49"/>
      <c r="K95" s="49"/>
      <c r="L95" s="49"/>
      <c r="M95" s="49"/>
      <c r="N95" s="49"/>
      <c r="O95" s="49"/>
      <c r="P95" s="49"/>
      <c r="Q95" s="49"/>
      <c r="R95" s="49"/>
      <c r="S95" s="49"/>
      <c r="T95" s="49"/>
      <c r="U95" s="49"/>
      <c r="V95" s="49"/>
      <c r="W95" s="49"/>
    </row>
    <row r="96" spans="8:23" x14ac:dyDescent="0.2"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</row>
    <row r="97" spans="8:23" x14ac:dyDescent="0.2"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</row>
    <row r="98" spans="8:23" x14ac:dyDescent="0.2">
      <c r="H98" s="49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</row>
    <row r="99" spans="8:23" x14ac:dyDescent="0.2">
      <c r="H99" s="4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</row>
    <row r="100" spans="8:23" x14ac:dyDescent="0.2">
      <c r="H100" s="49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</row>
    <row r="101" spans="8:23" x14ac:dyDescent="0.2">
      <c r="H101" s="49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</row>
    <row r="102" spans="8:23" x14ac:dyDescent="0.2"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</row>
    <row r="103" spans="8:23" x14ac:dyDescent="0.2">
      <c r="H103" s="49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</row>
    <row r="104" spans="8:23" x14ac:dyDescent="0.2">
      <c r="H104" s="49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</row>
    <row r="105" spans="8:23" x14ac:dyDescent="0.2">
      <c r="H105" s="49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</row>
    <row r="106" spans="8:23" x14ac:dyDescent="0.2">
      <c r="H106" s="49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</row>
    <row r="107" spans="8:23" x14ac:dyDescent="0.2"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</row>
    <row r="108" spans="8:23" x14ac:dyDescent="0.2">
      <c r="H108" s="49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</row>
    <row r="109" spans="8:23" x14ac:dyDescent="0.2"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</row>
    <row r="110" spans="8:23" x14ac:dyDescent="0.2"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</row>
    <row r="111" spans="8:23" x14ac:dyDescent="0.2">
      <c r="H111" s="49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</row>
    <row r="112" spans="8:23" x14ac:dyDescent="0.2"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</row>
    <row r="113" spans="8:23" x14ac:dyDescent="0.2">
      <c r="H113" s="49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</row>
    <row r="114" spans="8:23" x14ac:dyDescent="0.2">
      <c r="H114" s="49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</row>
    <row r="115" spans="8:23" x14ac:dyDescent="0.2">
      <c r="H115" s="49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</row>
    <row r="116" spans="8:23" x14ac:dyDescent="0.2">
      <c r="H116" s="49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</row>
    <row r="117" spans="8:23" x14ac:dyDescent="0.2"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</row>
    <row r="118" spans="8:23" x14ac:dyDescent="0.2">
      <c r="H118" s="49"/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</row>
    <row r="119" spans="8:23" x14ac:dyDescent="0.2">
      <c r="H119" s="49"/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</row>
    <row r="120" spans="8:23" x14ac:dyDescent="0.2">
      <c r="H120" s="49"/>
      <c r="I120" s="49"/>
      <c r="J120" s="49"/>
      <c r="K120" s="49"/>
      <c r="L120" s="49"/>
      <c r="M120" s="49"/>
      <c r="N120" s="49"/>
      <c r="O120" s="49"/>
      <c r="P120" s="49"/>
      <c r="Q120" s="49"/>
      <c r="R120" s="49"/>
      <c r="S120" s="49"/>
      <c r="T120" s="49"/>
      <c r="U120" s="49"/>
      <c r="V120" s="49"/>
      <c r="W120" s="49"/>
    </row>
    <row r="121" spans="8:23" x14ac:dyDescent="0.2">
      <c r="H121" s="49"/>
      <c r="I121" s="49"/>
      <c r="J121" s="49"/>
      <c r="K121" s="49"/>
      <c r="L121" s="49"/>
      <c r="M121" s="49"/>
      <c r="N121" s="49"/>
      <c r="O121" s="49"/>
      <c r="P121" s="49"/>
      <c r="Q121" s="49"/>
      <c r="R121" s="49"/>
      <c r="S121" s="49"/>
      <c r="T121" s="49"/>
      <c r="U121" s="49"/>
      <c r="V121" s="49"/>
      <c r="W121" s="49"/>
    </row>
    <row r="122" spans="8:23" x14ac:dyDescent="0.2"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49"/>
      <c r="S122" s="49"/>
      <c r="T122" s="49"/>
      <c r="U122" s="49"/>
      <c r="V122" s="49"/>
      <c r="W122" s="49"/>
    </row>
    <row r="123" spans="8:23" x14ac:dyDescent="0.2"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</row>
    <row r="124" spans="8:23" x14ac:dyDescent="0.2"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49"/>
    </row>
    <row r="125" spans="8:23" x14ac:dyDescent="0.2">
      <c r="H125" s="49"/>
      <c r="I125" s="49"/>
      <c r="J125" s="49"/>
      <c r="K125" s="49"/>
      <c r="L125" s="49"/>
      <c r="M125" s="49"/>
      <c r="N125" s="49"/>
      <c r="O125" s="49"/>
      <c r="P125" s="49"/>
      <c r="Q125" s="49"/>
      <c r="R125" s="49"/>
      <c r="S125" s="49"/>
      <c r="T125" s="49"/>
      <c r="U125" s="49"/>
      <c r="V125" s="49"/>
      <c r="W125" s="49"/>
    </row>
    <row r="126" spans="8:23" x14ac:dyDescent="0.2">
      <c r="H126" s="49"/>
      <c r="I126" s="49"/>
      <c r="J126" s="49"/>
      <c r="K126" s="49"/>
      <c r="L126" s="49"/>
      <c r="M126" s="49"/>
      <c r="N126" s="49"/>
      <c r="O126" s="49"/>
      <c r="P126" s="49"/>
      <c r="Q126" s="49"/>
      <c r="R126" s="49"/>
      <c r="S126" s="49"/>
      <c r="T126" s="49"/>
      <c r="U126" s="49"/>
      <c r="V126" s="49"/>
      <c r="W126" s="49"/>
    </row>
    <row r="127" spans="8:23" x14ac:dyDescent="0.2"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49"/>
      <c r="S127" s="49"/>
      <c r="T127" s="49"/>
      <c r="U127" s="49"/>
      <c r="V127" s="49"/>
      <c r="W127" s="49"/>
    </row>
    <row r="128" spans="8:23" x14ac:dyDescent="0.2"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</row>
    <row r="129" spans="8:23" x14ac:dyDescent="0.2"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</row>
    <row r="130" spans="8:23" x14ac:dyDescent="0.2"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</row>
    <row r="131" spans="8:23" x14ac:dyDescent="0.2"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</row>
    <row r="132" spans="8:23" x14ac:dyDescent="0.2"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</row>
    <row r="133" spans="8:23" x14ac:dyDescent="0.2"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</row>
    <row r="134" spans="8:23" x14ac:dyDescent="0.2"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</row>
    <row r="135" spans="8:23" x14ac:dyDescent="0.2"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</row>
    <row r="136" spans="8:23" x14ac:dyDescent="0.2"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</row>
    <row r="137" spans="8:23" x14ac:dyDescent="0.2"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</row>
    <row r="138" spans="8:23" x14ac:dyDescent="0.2"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</row>
    <row r="139" spans="8:23" x14ac:dyDescent="0.2"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</row>
    <row r="140" spans="8:23" x14ac:dyDescent="0.2"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</row>
    <row r="141" spans="8:23" x14ac:dyDescent="0.2"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</row>
    <row r="142" spans="8:23" x14ac:dyDescent="0.2"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</row>
    <row r="143" spans="8:23" x14ac:dyDescent="0.2"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</row>
    <row r="144" spans="8:23" x14ac:dyDescent="0.2"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</row>
    <row r="145" spans="8:23" x14ac:dyDescent="0.2"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</row>
    <row r="146" spans="8:23" x14ac:dyDescent="0.2"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</row>
    <row r="147" spans="8:23" x14ac:dyDescent="0.2"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</row>
    <row r="148" spans="8:23" x14ac:dyDescent="0.2"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</row>
    <row r="149" spans="8:23" x14ac:dyDescent="0.2"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</row>
    <row r="150" spans="8:23" x14ac:dyDescent="0.2"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</row>
    <row r="151" spans="8:23" x14ac:dyDescent="0.2"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</row>
    <row r="152" spans="8:23" x14ac:dyDescent="0.2"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</row>
    <row r="153" spans="8:23" x14ac:dyDescent="0.2"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</row>
    <row r="154" spans="8:23" x14ac:dyDescent="0.2"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</row>
    <row r="155" spans="8:23" x14ac:dyDescent="0.2"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</row>
    <row r="156" spans="8:23" x14ac:dyDescent="0.2"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</row>
    <row r="157" spans="8:23" x14ac:dyDescent="0.2"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</row>
    <row r="158" spans="8:23" x14ac:dyDescent="0.2"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</row>
    <row r="159" spans="8:23" x14ac:dyDescent="0.2"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</row>
    <row r="160" spans="8:23" x14ac:dyDescent="0.2"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</row>
    <row r="161" spans="8:23" x14ac:dyDescent="0.2"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</row>
    <row r="162" spans="8:23" x14ac:dyDescent="0.2"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</row>
    <row r="163" spans="8:23" x14ac:dyDescent="0.2"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</row>
    <row r="164" spans="8:23" x14ac:dyDescent="0.2"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</row>
    <row r="165" spans="8:23" x14ac:dyDescent="0.2"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</row>
    <row r="166" spans="8:23" x14ac:dyDescent="0.2"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</row>
    <row r="167" spans="8:23" x14ac:dyDescent="0.2"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</row>
    <row r="168" spans="8:23" x14ac:dyDescent="0.2"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</row>
    <row r="169" spans="8:23" x14ac:dyDescent="0.2"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</row>
    <row r="170" spans="8:23" x14ac:dyDescent="0.2"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</row>
    <row r="171" spans="8:23" x14ac:dyDescent="0.2"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</row>
    <row r="172" spans="8:23" x14ac:dyDescent="0.2"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</row>
    <row r="173" spans="8:23" x14ac:dyDescent="0.2"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</row>
    <row r="174" spans="8:23" x14ac:dyDescent="0.2"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</row>
    <row r="175" spans="8:23" x14ac:dyDescent="0.2"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</row>
    <row r="176" spans="8:23" x14ac:dyDescent="0.2"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</row>
    <row r="177" spans="8:23" x14ac:dyDescent="0.2"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</row>
    <row r="178" spans="8:23" x14ac:dyDescent="0.2"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</row>
    <row r="179" spans="8:23" x14ac:dyDescent="0.2"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</row>
    <row r="180" spans="8:23" x14ac:dyDescent="0.2"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</row>
    <row r="181" spans="8:23" x14ac:dyDescent="0.2"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</row>
    <row r="182" spans="8:23" x14ac:dyDescent="0.2"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</row>
    <row r="183" spans="8:23" x14ac:dyDescent="0.2">
      <c r="H183" s="49"/>
      <c r="I183" s="49"/>
      <c r="J183" s="49"/>
      <c r="K183" s="49"/>
      <c r="L183" s="49"/>
      <c r="M183" s="49"/>
      <c r="N183" s="49"/>
      <c r="O183" s="49"/>
      <c r="P183" s="49"/>
      <c r="Q183" s="49"/>
      <c r="R183" s="49"/>
      <c r="S183" s="49"/>
      <c r="T183" s="49"/>
      <c r="U183" s="49"/>
      <c r="V183" s="49"/>
      <c r="W183" s="49"/>
    </row>
    <row r="184" spans="8:23" x14ac:dyDescent="0.2">
      <c r="H184" s="49"/>
      <c r="I184" s="49"/>
      <c r="J184" s="49"/>
      <c r="K184" s="49"/>
      <c r="L184" s="49"/>
      <c r="M184" s="49"/>
      <c r="N184" s="49"/>
      <c r="O184" s="49"/>
      <c r="P184" s="49"/>
      <c r="Q184" s="49"/>
      <c r="R184" s="49"/>
      <c r="S184" s="49"/>
      <c r="T184" s="49"/>
      <c r="U184" s="49"/>
      <c r="V184" s="49"/>
      <c r="W184" s="49"/>
    </row>
    <row r="185" spans="8:23" x14ac:dyDescent="0.2">
      <c r="H185" s="49"/>
      <c r="I185" s="49"/>
      <c r="J185" s="49"/>
      <c r="K185" s="49"/>
      <c r="L185" s="49"/>
      <c r="M185" s="49"/>
      <c r="N185" s="49"/>
      <c r="O185" s="49"/>
      <c r="P185" s="49"/>
      <c r="Q185" s="49"/>
      <c r="R185" s="49"/>
      <c r="S185" s="49"/>
      <c r="T185" s="49"/>
      <c r="U185" s="49"/>
      <c r="V185" s="49"/>
      <c r="W185" s="49"/>
    </row>
    <row r="186" spans="8:23" x14ac:dyDescent="0.2">
      <c r="H186" s="49"/>
      <c r="I186" s="49"/>
      <c r="J186" s="49"/>
      <c r="K186" s="49"/>
      <c r="L186" s="49"/>
      <c r="M186" s="49"/>
      <c r="N186" s="49"/>
      <c r="O186" s="49"/>
      <c r="P186" s="49"/>
      <c r="Q186" s="49"/>
      <c r="R186" s="49"/>
      <c r="S186" s="49"/>
      <c r="T186" s="49"/>
      <c r="U186" s="49"/>
      <c r="V186" s="49"/>
      <c r="W186" s="49"/>
    </row>
    <row r="187" spans="8:23" x14ac:dyDescent="0.2"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49"/>
      <c r="S187" s="49"/>
      <c r="T187" s="49"/>
      <c r="U187" s="49"/>
      <c r="V187" s="49"/>
      <c r="W187" s="49"/>
    </row>
    <row r="188" spans="8:23" x14ac:dyDescent="0.2">
      <c r="H188" s="49"/>
      <c r="I188" s="49"/>
      <c r="J188" s="49"/>
      <c r="K188" s="49"/>
      <c r="L188" s="49"/>
      <c r="M188" s="49"/>
      <c r="N188" s="49"/>
      <c r="O188" s="49"/>
      <c r="P188" s="49"/>
      <c r="Q188" s="49"/>
      <c r="R188" s="49"/>
      <c r="S188" s="49"/>
      <c r="T188" s="49"/>
      <c r="U188" s="49"/>
      <c r="V188" s="49"/>
      <c r="W188" s="49"/>
    </row>
    <row r="189" spans="8:23" x14ac:dyDescent="0.2">
      <c r="H189" s="49"/>
      <c r="I189" s="49"/>
      <c r="J189" s="49"/>
      <c r="K189" s="49"/>
      <c r="L189" s="49"/>
      <c r="M189" s="49"/>
      <c r="N189" s="49"/>
      <c r="O189" s="49"/>
      <c r="P189" s="49"/>
      <c r="Q189" s="49"/>
      <c r="R189" s="49"/>
      <c r="S189" s="49"/>
      <c r="T189" s="49"/>
      <c r="U189" s="49"/>
      <c r="V189" s="49"/>
      <c r="W189" s="49"/>
    </row>
    <row r="190" spans="8:23" x14ac:dyDescent="0.2">
      <c r="H190" s="49"/>
      <c r="I190" s="49"/>
      <c r="J190" s="49"/>
      <c r="K190" s="49"/>
      <c r="L190" s="49"/>
      <c r="M190" s="49"/>
      <c r="N190" s="49"/>
      <c r="O190" s="49"/>
      <c r="P190" s="49"/>
      <c r="Q190" s="49"/>
      <c r="R190" s="49"/>
      <c r="S190" s="49"/>
      <c r="T190" s="49"/>
      <c r="U190" s="49"/>
      <c r="V190" s="49"/>
      <c r="W190" s="49"/>
    </row>
    <row r="191" spans="8:23" x14ac:dyDescent="0.2">
      <c r="H191" s="49"/>
      <c r="I191" s="49"/>
      <c r="J191" s="49"/>
      <c r="K191" s="49"/>
      <c r="L191" s="49"/>
      <c r="M191" s="49"/>
      <c r="N191" s="49"/>
      <c r="O191" s="49"/>
      <c r="P191" s="49"/>
      <c r="Q191" s="49"/>
      <c r="R191" s="49"/>
      <c r="S191" s="49"/>
      <c r="T191" s="49"/>
      <c r="U191" s="49"/>
      <c r="V191" s="49"/>
      <c r="W191" s="49"/>
    </row>
    <row r="192" spans="8:23" x14ac:dyDescent="0.2"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49"/>
      <c r="S192" s="49"/>
      <c r="T192" s="49"/>
      <c r="U192" s="49"/>
      <c r="V192" s="49"/>
      <c r="W192" s="49"/>
    </row>
    <row r="193" spans="8:23" x14ac:dyDescent="0.2">
      <c r="H193" s="49"/>
      <c r="I193" s="49"/>
      <c r="J193" s="49"/>
      <c r="K193" s="49"/>
      <c r="L193" s="49"/>
      <c r="M193" s="49"/>
      <c r="N193" s="49"/>
      <c r="O193" s="49"/>
      <c r="P193" s="49"/>
      <c r="Q193" s="49"/>
      <c r="R193" s="49"/>
      <c r="S193" s="49"/>
      <c r="T193" s="49"/>
      <c r="U193" s="49"/>
      <c r="V193" s="49"/>
      <c r="W193" s="49"/>
    </row>
    <row r="194" spans="8:23" x14ac:dyDescent="0.2">
      <c r="H194" s="49"/>
      <c r="I194" s="49"/>
      <c r="J194" s="49"/>
      <c r="K194" s="49"/>
      <c r="L194" s="49"/>
      <c r="M194" s="49"/>
      <c r="N194" s="49"/>
      <c r="O194" s="49"/>
      <c r="P194" s="49"/>
      <c r="Q194" s="49"/>
      <c r="R194" s="49"/>
      <c r="S194" s="49"/>
      <c r="T194" s="49"/>
      <c r="U194" s="49"/>
      <c r="V194" s="49"/>
      <c r="W194" s="49"/>
    </row>
    <row r="195" spans="8:23" x14ac:dyDescent="0.2">
      <c r="H195" s="49"/>
      <c r="I195" s="49"/>
      <c r="J195" s="49"/>
      <c r="K195" s="49"/>
      <c r="L195" s="49"/>
      <c r="M195" s="49"/>
      <c r="N195" s="49"/>
      <c r="O195" s="49"/>
      <c r="P195" s="49"/>
      <c r="Q195" s="49"/>
      <c r="R195" s="49"/>
      <c r="S195" s="49"/>
      <c r="T195" s="49"/>
      <c r="U195" s="49"/>
      <c r="V195" s="49"/>
      <c r="W195" s="49"/>
    </row>
    <row r="196" spans="8:23" x14ac:dyDescent="0.2">
      <c r="H196" s="49"/>
      <c r="I196" s="49"/>
      <c r="J196" s="49"/>
      <c r="K196" s="49"/>
      <c r="L196" s="49"/>
      <c r="M196" s="49"/>
      <c r="N196" s="49"/>
      <c r="O196" s="49"/>
      <c r="P196" s="49"/>
      <c r="Q196" s="49"/>
      <c r="R196" s="49"/>
      <c r="S196" s="49"/>
      <c r="T196" s="49"/>
      <c r="U196" s="49"/>
      <c r="V196" s="49"/>
      <c r="W196" s="49"/>
    </row>
    <row r="197" spans="8:23" x14ac:dyDescent="0.2"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49"/>
      <c r="S197" s="49"/>
      <c r="T197" s="49"/>
      <c r="U197" s="49"/>
      <c r="V197" s="49"/>
      <c r="W197" s="49"/>
    </row>
    <row r="198" spans="8:23" x14ac:dyDescent="0.2">
      <c r="H198" s="49"/>
      <c r="I198" s="49"/>
      <c r="J198" s="49"/>
      <c r="K198" s="49"/>
      <c r="L198" s="49"/>
      <c r="M198" s="49"/>
      <c r="N198" s="49"/>
      <c r="O198" s="49"/>
      <c r="P198" s="49"/>
      <c r="Q198" s="49"/>
      <c r="R198" s="49"/>
      <c r="S198" s="49"/>
      <c r="T198" s="49"/>
      <c r="U198" s="49"/>
      <c r="V198" s="49"/>
      <c r="W198" s="49"/>
    </row>
    <row r="199" spans="8:23" x14ac:dyDescent="0.2">
      <c r="H199" s="49"/>
      <c r="I199" s="49"/>
      <c r="J199" s="49"/>
      <c r="K199" s="49"/>
      <c r="L199" s="49"/>
      <c r="M199" s="49"/>
      <c r="N199" s="49"/>
      <c r="O199" s="49"/>
      <c r="P199" s="49"/>
      <c r="Q199" s="49"/>
      <c r="R199" s="49"/>
      <c r="S199" s="49"/>
      <c r="T199" s="49"/>
      <c r="U199" s="49"/>
      <c r="V199" s="49"/>
      <c r="W199" s="49"/>
    </row>
    <row r="200" spans="8:23" x14ac:dyDescent="0.2">
      <c r="H200" s="49"/>
      <c r="I200" s="49"/>
      <c r="J200" s="49"/>
      <c r="K200" s="49"/>
      <c r="L200" s="49"/>
      <c r="M200" s="49"/>
      <c r="N200" s="49"/>
      <c r="O200" s="49"/>
      <c r="P200" s="49"/>
      <c r="Q200" s="49"/>
      <c r="R200" s="49"/>
      <c r="S200" s="49"/>
      <c r="T200" s="49"/>
      <c r="U200" s="49"/>
      <c r="V200" s="49"/>
      <c r="W200" s="49"/>
    </row>
    <row r="201" spans="8:23" x14ac:dyDescent="0.2">
      <c r="H201" s="49"/>
      <c r="I201" s="49"/>
      <c r="J201" s="49"/>
      <c r="K201" s="49"/>
      <c r="L201" s="49"/>
      <c r="M201" s="49"/>
      <c r="N201" s="49"/>
      <c r="O201" s="49"/>
      <c r="P201" s="49"/>
      <c r="Q201" s="49"/>
      <c r="R201" s="49"/>
      <c r="S201" s="49"/>
      <c r="T201" s="49"/>
      <c r="U201" s="49"/>
      <c r="V201" s="49"/>
      <c r="W201" s="49"/>
    </row>
    <row r="202" spans="8:23" x14ac:dyDescent="0.2"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49"/>
      <c r="S202" s="49"/>
      <c r="T202" s="49"/>
      <c r="U202" s="49"/>
      <c r="V202" s="49"/>
      <c r="W202" s="49"/>
    </row>
    <row r="203" spans="8:23" x14ac:dyDescent="0.2">
      <c r="H203" s="49"/>
      <c r="I203" s="49"/>
      <c r="J203" s="49"/>
      <c r="K203" s="49"/>
      <c r="L203" s="49"/>
      <c r="M203" s="49"/>
      <c r="N203" s="49"/>
      <c r="O203" s="49"/>
      <c r="P203" s="49"/>
      <c r="Q203" s="49"/>
      <c r="R203" s="49"/>
      <c r="S203" s="49"/>
      <c r="T203" s="49"/>
      <c r="U203" s="49"/>
      <c r="V203" s="49"/>
      <c r="W203" s="49"/>
    </row>
    <row r="204" spans="8:23" x14ac:dyDescent="0.2">
      <c r="H204" s="49"/>
      <c r="I204" s="49"/>
      <c r="J204" s="49"/>
      <c r="K204" s="49"/>
      <c r="L204" s="49"/>
      <c r="M204" s="49"/>
      <c r="N204" s="49"/>
      <c r="O204" s="49"/>
      <c r="P204" s="49"/>
      <c r="Q204" s="49"/>
      <c r="R204" s="49"/>
      <c r="S204" s="49"/>
      <c r="T204" s="49"/>
      <c r="U204" s="49"/>
      <c r="V204" s="49"/>
      <c r="W204" s="49"/>
    </row>
    <row r="205" spans="8:23" x14ac:dyDescent="0.2">
      <c r="H205" s="49"/>
      <c r="I205" s="49"/>
      <c r="J205" s="49"/>
      <c r="K205" s="49"/>
      <c r="L205" s="49"/>
      <c r="M205" s="49"/>
      <c r="N205" s="49"/>
      <c r="O205" s="49"/>
      <c r="P205" s="49"/>
      <c r="Q205" s="49"/>
      <c r="R205" s="49"/>
      <c r="S205" s="49"/>
      <c r="T205" s="49"/>
      <c r="U205" s="49"/>
      <c r="V205" s="49"/>
      <c r="W205" s="49"/>
    </row>
    <row r="206" spans="8:23" x14ac:dyDescent="0.2">
      <c r="H206" s="49"/>
      <c r="I206" s="49"/>
      <c r="J206" s="49"/>
      <c r="K206" s="49"/>
      <c r="L206" s="49"/>
      <c r="M206" s="49"/>
      <c r="N206" s="49"/>
      <c r="O206" s="49"/>
      <c r="P206" s="49"/>
      <c r="Q206" s="49"/>
      <c r="R206" s="49"/>
      <c r="S206" s="49"/>
      <c r="T206" s="49"/>
      <c r="U206" s="49"/>
      <c r="V206" s="49"/>
      <c r="W206" s="49"/>
    </row>
    <row r="207" spans="8:23" x14ac:dyDescent="0.2"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49"/>
      <c r="S207" s="49"/>
      <c r="T207" s="49"/>
      <c r="U207" s="49"/>
      <c r="V207" s="49"/>
      <c r="W207" s="49"/>
    </row>
    <row r="208" spans="8:23" x14ac:dyDescent="0.2">
      <c r="H208" s="49"/>
      <c r="I208" s="49"/>
      <c r="J208" s="49"/>
      <c r="K208" s="49"/>
      <c r="L208" s="49"/>
      <c r="M208" s="49"/>
      <c r="N208" s="49"/>
      <c r="O208" s="49"/>
      <c r="P208" s="49"/>
      <c r="Q208" s="49"/>
      <c r="R208" s="49"/>
      <c r="S208" s="49"/>
      <c r="T208" s="49"/>
      <c r="U208" s="49"/>
      <c r="V208" s="49"/>
      <c r="W208" s="49"/>
    </row>
    <row r="209" spans="8:23" x14ac:dyDescent="0.2">
      <c r="H209" s="49"/>
      <c r="I209" s="49"/>
      <c r="J209" s="49"/>
      <c r="K209" s="49"/>
      <c r="L209" s="49"/>
      <c r="M209" s="49"/>
      <c r="N209" s="49"/>
      <c r="O209" s="49"/>
      <c r="P209" s="49"/>
      <c r="Q209" s="49"/>
      <c r="R209" s="49"/>
      <c r="S209" s="49"/>
      <c r="T209" s="49"/>
      <c r="U209" s="49"/>
      <c r="V209" s="49"/>
      <c r="W209" s="49"/>
    </row>
    <row r="210" spans="8:23" x14ac:dyDescent="0.2">
      <c r="H210" s="49"/>
      <c r="I210" s="49"/>
      <c r="J210" s="49"/>
      <c r="K210" s="49"/>
      <c r="L210" s="49"/>
      <c r="M210" s="49"/>
      <c r="N210" s="49"/>
      <c r="O210" s="49"/>
      <c r="P210" s="49"/>
      <c r="Q210" s="49"/>
      <c r="R210" s="49"/>
      <c r="S210" s="49"/>
      <c r="T210" s="49"/>
      <c r="U210" s="49"/>
      <c r="V210" s="49"/>
      <c r="W210" s="49"/>
    </row>
    <row r="211" spans="8:23" x14ac:dyDescent="0.2">
      <c r="H211" s="49"/>
      <c r="I211" s="49"/>
      <c r="J211" s="49"/>
      <c r="K211" s="49"/>
      <c r="L211" s="49"/>
      <c r="M211" s="49"/>
      <c r="N211" s="49"/>
      <c r="O211" s="49"/>
      <c r="P211" s="49"/>
      <c r="Q211" s="49"/>
      <c r="R211" s="49"/>
      <c r="S211" s="49"/>
      <c r="T211" s="49"/>
      <c r="U211" s="49"/>
      <c r="V211" s="49"/>
      <c r="W211" s="49"/>
    </row>
    <row r="212" spans="8:23" x14ac:dyDescent="0.2">
      <c r="H212" s="49"/>
      <c r="I212" s="49"/>
      <c r="J212" s="49"/>
      <c r="K212" s="49"/>
      <c r="L212" s="49"/>
      <c r="M212" s="49"/>
      <c r="N212" s="49"/>
      <c r="O212" s="49"/>
      <c r="P212" s="49"/>
      <c r="Q212" s="49"/>
      <c r="R212" s="49"/>
      <c r="S212" s="49"/>
      <c r="T212" s="49"/>
      <c r="U212" s="49"/>
      <c r="V212" s="49"/>
      <c r="W212" s="49"/>
    </row>
    <row r="213" spans="8:23" x14ac:dyDescent="0.2"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49"/>
      <c r="S213" s="49"/>
      <c r="T213" s="49"/>
      <c r="U213" s="49"/>
      <c r="V213" s="49"/>
      <c r="W213" s="49"/>
    </row>
    <row r="214" spans="8:23" x14ac:dyDescent="0.2">
      <c r="H214" s="49"/>
      <c r="I214" s="49"/>
      <c r="J214" s="49"/>
      <c r="K214" s="49"/>
      <c r="L214" s="49"/>
      <c r="M214" s="49"/>
      <c r="N214" s="49"/>
      <c r="O214" s="49"/>
      <c r="P214" s="49"/>
      <c r="Q214" s="49"/>
      <c r="R214" s="49"/>
      <c r="S214" s="49"/>
      <c r="T214" s="49"/>
      <c r="U214" s="49"/>
      <c r="V214" s="49"/>
      <c r="W214" s="49"/>
    </row>
    <row r="215" spans="8:23" x14ac:dyDescent="0.2">
      <c r="H215" s="49"/>
      <c r="I215" s="49"/>
      <c r="J215" s="49"/>
      <c r="K215" s="49"/>
      <c r="L215" s="49"/>
      <c r="M215" s="49"/>
      <c r="N215" s="49"/>
      <c r="O215" s="49"/>
      <c r="P215" s="49"/>
      <c r="Q215" s="49"/>
      <c r="R215" s="49"/>
      <c r="S215" s="49"/>
      <c r="T215" s="49"/>
      <c r="U215" s="49"/>
      <c r="V215" s="49"/>
      <c r="W215" s="49"/>
    </row>
    <row r="216" spans="8:23" x14ac:dyDescent="0.2">
      <c r="H216" s="49"/>
      <c r="I216" s="49"/>
      <c r="J216" s="49"/>
      <c r="K216" s="49"/>
      <c r="L216" s="49"/>
      <c r="M216" s="49"/>
      <c r="N216" s="49"/>
      <c r="O216" s="49"/>
      <c r="P216" s="49"/>
      <c r="Q216" s="49"/>
      <c r="R216" s="49"/>
      <c r="S216" s="49"/>
      <c r="T216" s="49"/>
      <c r="U216" s="49"/>
      <c r="V216" s="49"/>
      <c r="W216" s="49"/>
    </row>
    <row r="217" spans="8:23" x14ac:dyDescent="0.2">
      <c r="H217" s="49"/>
      <c r="I217" s="49"/>
      <c r="J217" s="49"/>
      <c r="K217" s="49"/>
      <c r="L217" s="49"/>
      <c r="M217" s="49"/>
      <c r="N217" s="49"/>
      <c r="O217" s="49"/>
      <c r="P217" s="49"/>
      <c r="Q217" s="49"/>
      <c r="R217" s="49"/>
      <c r="S217" s="49"/>
      <c r="T217" s="49"/>
      <c r="U217" s="49"/>
      <c r="V217" s="49"/>
      <c r="W217" s="49"/>
    </row>
    <row r="218" spans="8:23" x14ac:dyDescent="0.2"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49"/>
      <c r="S218" s="49"/>
      <c r="T218" s="49"/>
      <c r="U218" s="49"/>
      <c r="V218" s="49"/>
      <c r="W218" s="49"/>
    </row>
    <row r="219" spans="8:23" x14ac:dyDescent="0.2">
      <c r="H219" s="49"/>
      <c r="I219" s="49"/>
      <c r="J219" s="49"/>
      <c r="K219" s="49"/>
      <c r="L219" s="49"/>
      <c r="M219" s="49"/>
      <c r="N219" s="49"/>
      <c r="O219" s="49"/>
      <c r="P219" s="49"/>
      <c r="Q219" s="49"/>
      <c r="R219" s="49"/>
      <c r="S219" s="49"/>
      <c r="T219" s="49"/>
      <c r="U219" s="49"/>
      <c r="V219" s="49"/>
      <c r="W219" s="49"/>
    </row>
    <row r="220" spans="8:23" x14ac:dyDescent="0.2">
      <c r="H220" s="49"/>
      <c r="I220" s="49"/>
      <c r="J220" s="49"/>
      <c r="K220" s="49"/>
      <c r="L220" s="49"/>
      <c r="M220" s="49"/>
      <c r="N220" s="49"/>
      <c r="O220" s="49"/>
      <c r="P220" s="49"/>
      <c r="Q220" s="49"/>
      <c r="R220" s="49"/>
      <c r="S220" s="49"/>
      <c r="T220" s="49"/>
      <c r="U220" s="49"/>
      <c r="V220" s="49"/>
      <c r="W220" s="49"/>
    </row>
    <row r="221" spans="8:23" x14ac:dyDescent="0.2">
      <c r="H221" s="49"/>
      <c r="I221" s="49"/>
      <c r="J221" s="49"/>
      <c r="K221" s="49"/>
      <c r="L221" s="49"/>
      <c r="M221" s="49"/>
      <c r="N221" s="49"/>
      <c r="O221" s="49"/>
      <c r="P221" s="49"/>
      <c r="Q221" s="49"/>
      <c r="R221" s="49"/>
      <c r="S221" s="49"/>
      <c r="T221" s="49"/>
      <c r="U221" s="49"/>
      <c r="V221" s="49"/>
      <c r="W221" s="49"/>
    </row>
    <row r="222" spans="8:23" x14ac:dyDescent="0.2">
      <c r="H222" s="49"/>
      <c r="I222" s="49"/>
      <c r="J222" s="49"/>
      <c r="K222" s="49"/>
      <c r="L222" s="49"/>
      <c r="M222" s="49"/>
      <c r="N222" s="49"/>
      <c r="O222" s="49"/>
      <c r="P222" s="49"/>
      <c r="Q222" s="49"/>
      <c r="R222" s="49"/>
      <c r="S222" s="49"/>
      <c r="T222" s="49"/>
      <c r="U222" s="49"/>
      <c r="V222" s="49"/>
      <c r="W222" s="49"/>
    </row>
    <row r="223" spans="8:23" x14ac:dyDescent="0.2"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49"/>
      <c r="S223" s="49"/>
      <c r="T223" s="49"/>
      <c r="U223" s="49"/>
      <c r="V223" s="49"/>
      <c r="W223" s="49"/>
    </row>
    <row r="224" spans="8:23" x14ac:dyDescent="0.2">
      <c r="H224" s="49"/>
      <c r="I224" s="49"/>
      <c r="J224" s="49"/>
      <c r="K224" s="49"/>
      <c r="L224" s="49"/>
      <c r="M224" s="49"/>
      <c r="N224" s="49"/>
      <c r="O224" s="49"/>
      <c r="P224" s="49"/>
      <c r="Q224" s="49"/>
      <c r="R224" s="49"/>
      <c r="S224" s="49"/>
      <c r="T224" s="49"/>
      <c r="U224" s="49"/>
      <c r="V224" s="49"/>
      <c r="W224" s="49"/>
    </row>
    <row r="225" spans="8:23" x14ac:dyDescent="0.2">
      <c r="H225" s="49"/>
      <c r="I225" s="49"/>
      <c r="J225" s="49"/>
      <c r="K225" s="49"/>
      <c r="L225" s="49"/>
      <c r="M225" s="49"/>
      <c r="N225" s="49"/>
      <c r="O225" s="49"/>
      <c r="P225" s="49"/>
      <c r="Q225" s="49"/>
      <c r="R225" s="49"/>
      <c r="S225" s="49"/>
      <c r="T225" s="49"/>
      <c r="U225" s="49"/>
      <c r="V225" s="49"/>
      <c r="W225" s="49"/>
    </row>
    <row r="226" spans="8:23" x14ac:dyDescent="0.2">
      <c r="H226" s="49"/>
      <c r="I226" s="49"/>
      <c r="J226" s="49"/>
      <c r="K226" s="49"/>
      <c r="L226" s="49"/>
      <c r="M226" s="49"/>
      <c r="N226" s="49"/>
      <c r="O226" s="49"/>
      <c r="P226" s="49"/>
      <c r="Q226" s="49"/>
      <c r="R226" s="49"/>
      <c r="S226" s="49"/>
      <c r="T226" s="49"/>
      <c r="U226" s="49"/>
      <c r="V226" s="49"/>
      <c r="W226" s="49"/>
    </row>
    <row r="227" spans="8:23" x14ac:dyDescent="0.2">
      <c r="H227" s="49"/>
      <c r="I227" s="49"/>
      <c r="J227" s="49"/>
      <c r="K227" s="49"/>
      <c r="L227" s="49"/>
      <c r="M227" s="49"/>
      <c r="N227" s="49"/>
      <c r="O227" s="49"/>
      <c r="P227" s="49"/>
      <c r="Q227" s="49"/>
      <c r="R227" s="49"/>
      <c r="S227" s="49"/>
      <c r="T227" s="49"/>
      <c r="U227" s="49"/>
      <c r="V227" s="49"/>
      <c r="W227" s="49"/>
    </row>
    <row r="228" spans="8:23" x14ac:dyDescent="0.2"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49"/>
      <c r="S228" s="49"/>
      <c r="T228" s="49"/>
      <c r="U228" s="49"/>
      <c r="V228" s="49"/>
      <c r="W228" s="49"/>
    </row>
    <row r="229" spans="8:23" x14ac:dyDescent="0.2">
      <c r="H229" s="49"/>
      <c r="I229" s="49"/>
      <c r="J229" s="49"/>
      <c r="K229" s="49"/>
      <c r="L229" s="49"/>
      <c r="M229" s="49"/>
      <c r="N229" s="49"/>
      <c r="O229" s="49"/>
      <c r="P229" s="49"/>
      <c r="Q229" s="49"/>
      <c r="R229" s="49"/>
      <c r="S229" s="49"/>
      <c r="T229" s="49"/>
      <c r="U229" s="49"/>
      <c r="V229" s="49"/>
      <c r="W229" s="49"/>
    </row>
    <row r="230" spans="8:23" x14ac:dyDescent="0.2">
      <c r="H230" s="49"/>
      <c r="I230" s="49"/>
      <c r="J230" s="49"/>
      <c r="K230" s="49"/>
      <c r="L230" s="49"/>
      <c r="M230" s="49"/>
      <c r="N230" s="49"/>
      <c r="O230" s="49"/>
      <c r="P230" s="49"/>
      <c r="Q230" s="49"/>
      <c r="R230" s="49"/>
      <c r="S230" s="49"/>
      <c r="T230" s="49"/>
      <c r="U230" s="49"/>
      <c r="V230" s="49"/>
      <c r="W230" s="49"/>
    </row>
    <row r="231" spans="8:23" x14ac:dyDescent="0.2">
      <c r="H231" s="49"/>
      <c r="I231" s="49"/>
      <c r="J231" s="49"/>
      <c r="K231" s="49"/>
      <c r="L231" s="49"/>
      <c r="M231" s="49"/>
      <c r="N231" s="49"/>
      <c r="O231" s="49"/>
      <c r="P231" s="49"/>
      <c r="Q231" s="49"/>
      <c r="R231" s="49"/>
      <c r="S231" s="49"/>
      <c r="T231" s="49"/>
      <c r="U231" s="49"/>
      <c r="V231" s="49"/>
      <c r="W231" s="49"/>
    </row>
    <row r="232" spans="8:23" x14ac:dyDescent="0.2">
      <c r="H232" s="49"/>
      <c r="I232" s="49"/>
      <c r="J232" s="49"/>
      <c r="K232" s="49"/>
      <c r="L232" s="49"/>
      <c r="M232" s="49"/>
      <c r="N232" s="49"/>
      <c r="O232" s="49"/>
      <c r="P232" s="49"/>
      <c r="Q232" s="49"/>
      <c r="R232" s="49"/>
      <c r="S232" s="49"/>
      <c r="T232" s="49"/>
      <c r="U232" s="49"/>
      <c r="V232" s="49"/>
      <c r="W232" s="49"/>
    </row>
    <row r="233" spans="8:23" x14ac:dyDescent="0.2"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49"/>
      <c r="S233" s="49"/>
      <c r="T233" s="49"/>
      <c r="U233" s="49"/>
      <c r="V233" s="49"/>
      <c r="W233" s="49"/>
    </row>
    <row r="234" spans="8:23" x14ac:dyDescent="0.2">
      <c r="H234" s="49"/>
      <c r="I234" s="49"/>
      <c r="J234" s="49"/>
      <c r="K234" s="49"/>
      <c r="L234" s="49"/>
      <c r="M234" s="49"/>
      <c r="N234" s="49"/>
      <c r="O234" s="49"/>
      <c r="P234" s="49"/>
      <c r="Q234" s="49"/>
      <c r="R234" s="49"/>
      <c r="S234" s="49"/>
      <c r="T234" s="49"/>
      <c r="U234" s="49"/>
      <c r="V234" s="49"/>
      <c r="W234" s="49"/>
    </row>
    <row r="235" spans="8:23" x14ac:dyDescent="0.2">
      <c r="H235" s="49"/>
      <c r="I235" s="49"/>
      <c r="J235" s="49"/>
      <c r="K235" s="49"/>
      <c r="L235" s="49"/>
      <c r="M235" s="49"/>
      <c r="N235" s="49"/>
      <c r="O235" s="49"/>
      <c r="P235" s="49"/>
      <c r="Q235" s="49"/>
      <c r="R235" s="49"/>
      <c r="S235" s="49"/>
      <c r="T235" s="49"/>
      <c r="U235" s="49"/>
      <c r="V235" s="49"/>
      <c r="W235" s="49"/>
    </row>
    <row r="236" spans="8:23" x14ac:dyDescent="0.2">
      <c r="H236" s="49"/>
      <c r="I236" s="49"/>
      <c r="J236" s="49"/>
      <c r="K236" s="49"/>
      <c r="L236" s="49"/>
      <c r="M236" s="49"/>
      <c r="N236" s="49"/>
      <c r="O236" s="49"/>
      <c r="P236" s="49"/>
      <c r="Q236" s="49"/>
      <c r="R236" s="49"/>
      <c r="S236" s="49"/>
      <c r="T236" s="49"/>
      <c r="U236" s="49"/>
      <c r="V236" s="49"/>
      <c r="W236" s="49"/>
    </row>
    <row r="237" spans="8:23" x14ac:dyDescent="0.2">
      <c r="H237" s="49"/>
      <c r="I237" s="49"/>
      <c r="J237" s="49"/>
      <c r="K237" s="49"/>
      <c r="L237" s="49"/>
      <c r="M237" s="49"/>
      <c r="N237" s="49"/>
      <c r="O237" s="49"/>
      <c r="P237" s="49"/>
      <c r="Q237" s="49"/>
      <c r="R237" s="49"/>
      <c r="S237" s="49"/>
      <c r="T237" s="49"/>
      <c r="U237" s="49"/>
      <c r="V237" s="49"/>
      <c r="W237" s="49"/>
    </row>
    <row r="238" spans="8:23" x14ac:dyDescent="0.2"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49"/>
      <c r="S238" s="49"/>
      <c r="T238" s="49"/>
      <c r="U238" s="49"/>
      <c r="V238" s="49"/>
      <c r="W238" s="49"/>
    </row>
    <row r="239" spans="8:23" x14ac:dyDescent="0.2">
      <c r="H239" s="49"/>
      <c r="I239" s="49"/>
      <c r="J239" s="49"/>
      <c r="K239" s="49"/>
      <c r="L239" s="49"/>
      <c r="M239" s="49"/>
      <c r="N239" s="49"/>
      <c r="O239" s="49"/>
      <c r="P239" s="49"/>
      <c r="Q239" s="49"/>
      <c r="R239" s="49"/>
      <c r="S239" s="49"/>
      <c r="T239" s="49"/>
      <c r="U239" s="49"/>
      <c r="V239" s="49"/>
      <c r="W239" s="49"/>
    </row>
    <row r="240" spans="8:23" x14ac:dyDescent="0.2">
      <c r="H240" s="49"/>
      <c r="I240" s="49"/>
      <c r="J240" s="49"/>
      <c r="K240" s="49"/>
      <c r="L240" s="49"/>
      <c r="M240" s="49"/>
      <c r="N240" s="49"/>
      <c r="O240" s="49"/>
      <c r="P240" s="49"/>
      <c r="Q240" s="49"/>
      <c r="R240" s="49"/>
      <c r="S240" s="49"/>
      <c r="T240" s="49"/>
      <c r="U240" s="49"/>
      <c r="V240" s="49"/>
      <c r="W240" s="49"/>
    </row>
    <row r="241" spans="8:23" x14ac:dyDescent="0.2">
      <c r="H241" s="49"/>
      <c r="I241" s="49"/>
      <c r="J241" s="49"/>
      <c r="K241" s="49"/>
      <c r="L241" s="49"/>
      <c r="M241" s="49"/>
      <c r="N241" s="49"/>
      <c r="O241" s="49"/>
      <c r="P241" s="49"/>
      <c r="Q241" s="49"/>
      <c r="R241" s="49"/>
      <c r="S241" s="49"/>
      <c r="T241" s="49"/>
      <c r="U241" s="49"/>
      <c r="V241" s="49"/>
      <c r="W241" s="49"/>
    </row>
    <row r="242" spans="8:23" x14ac:dyDescent="0.2">
      <c r="H242" s="49"/>
      <c r="I242" s="49"/>
      <c r="J242" s="49"/>
      <c r="K242" s="49"/>
      <c r="L242" s="49"/>
      <c r="M242" s="49"/>
      <c r="N242" s="49"/>
      <c r="O242" s="49"/>
      <c r="P242" s="49"/>
      <c r="Q242" s="49"/>
      <c r="R242" s="49"/>
      <c r="S242" s="49"/>
      <c r="T242" s="49"/>
      <c r="U242" s="49"/>
      <c r="V242" s="49"/>
      <c r="W242" s="49"/>
    </row>
    <row r="243" spans="8:23" x14ac:dyDescent="0.2"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49"/>
      <c r="S243" s="49"/>
      <c r="T243" s="49"/>
      <c r="U243" s="49"/>
      <c r="V243" s="49"/>
      <c r="W243" s="49"/>
    </row>
    <row r="244" spans="8:23" x14ac:dyDescent="0.2">
      <c r="H244" s="49"/>
      <c r="I244" s="49"/>
      <c r="J244" s="49"/>
      <c r="K244" s="49"/>
      <c r="L244" s="49"/>
      <c r="M244" s="49"/>
      <c r="N244" s="49"/>
      <c r="O244" s="49"/>
      <c r="P244" s="49"/>
      <c r="Q244" s="49"/>
      <c r="R244" s="49"/>
      <c r="S244" s="49"/>
      <c r="T244" s="49"/>
      <c r="U244" s="49"/>
      <c r="V244" s="49"/>
      <c r="W244" s="49"/>
    </row>
    <row r="245" spans="8:23" x14ac:dyDescent="0.2">
      <c r="H245" s="49"/>
      <c r="I245" s="49"/>
      <c r="J245" s="49"/>
      <c r="K245" s="49"/>
      <c r="L245" s="49"/>
      <c r="M245" s="49"/>
      <c r="N245" s="49"/>
      <c r="O245" s="49"/>
      <c r="P245" s="49"/>
      <c r="Q245" s="49"/>
      <c r="R245" s="49"/>
      <c r="S245" s="49"/>
      <c r="T245" s="49"/>
      <c r="U245" s="49"/>
      <c r="V245" s="49"/>
      <c r="W245" s="49"/>
    </row>
    <row r="246" spans="8:23" x14ac:dyDescent="0.2">
      <c r="H246" s="49"/>
      <c r="I246" s="49"/>
      <c r="J246" s="49"/>
      <c r="K246" s="49"/>
      <c r="L246" s="49"/>
      <c r="M246" s="49"/>
      <c r="N246" s="49"/>
      <c r="O246" s="49"/>
      <c r="P246" s="49"/>
      <c r="Q246" s="49"/>
      <c r="R246" s="49"/>
      <c r="S246" s="49"/>
      <c r="T246" s="49"/>
      <c r="U246" s="49"/>
      <c r="V246" s="49"/>
      <c r="W246" s="49"/>
    </row>
    <row r="247" spans="8:23" x14ac:dyDescent="0.2">
      <c r="H247" s="49"/>
      <c r="I247" s="49"/>
      <c r="J247" s="49"/>
      <c r="K247" s="49"/>
      <c r="L247" s="49"/>
      <c r="M247" s="49"/>
      <c r="N247" s="49"/>
      <c r="O247" s="49"/>
      <c r="P247" s="49"/>
      <c r="Q247" s="49"/>
      <c r="R247" s="49"/>
      <c r="S247" s="49"/>
      <c r="T247" s="49"/>
      <c r="U247" s="49"/>
      <c r="V247" s="49"/>
      <c r="W247" s="49"/>
    </row>
    <row r="248" spans="8:23" x14ac:dyDescent="0.2"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49"/>
      <c r="S248" s="49"/>
      <c r="T248" s="49"/>
      <c r="U248" s="49"/>
      <c r="V248" s="49"/>
      <c r="W248" s="49"/>
    </row>
    <row r="249" spans="8:23" x14ac:dyDescent="0.2">
      <c r="H249" s="49"/>
      <c r="I249" s="49"/>
      <c r="J249" s="49"/>
      <c r="K249" s="49"/>
      <c r="L249" s="49"/>
      <c r="M249" s="49"/>
      <c r="N249" s="49"/>
      <c r="O249" s="49"/>
      <c r="P249" s="49"/>
      <c r="Q249" s="49"/>
      <c r="R249" s="49"/>
      <c r="S249" s="49"/>
      <c r="T249" s="49"/>
      <c r="U249" s="49"/>
      <c r="V249" s="49"/>
      <c r="W249" s="49"/>
    </row>
    <row r="250" spans="8:23" x14ac:dyDescent="0.2">
      <c r="H250" s="49"/>
      <c r="I250" s="49"/>
      <c r="J250" s="49"/>
      <c r="K250" s="49"/>
      <c r="L250" s="49"/>
      <c r="M250" s="49"/>
      <c r="N250" s="49"/>
      <c r="O250" s="49"/>
      <c r="P250" s="49"/>
      <c r="Q250" s="49"/>
      <c r="R250" s="49"/>
      <c r="S250" s="49"/>
      <c r="T250" s="49"/>
      <c r="U250" s="49"/>
      <c r="V250" s="49"/>
      <c r="W250" s="49"/>
    </row>
    <row r="251" spans="8:23" x14ac:dyDescent="0.2">
      <c r="H251" s="49"/>
      <c r="I251" s="49"/>
      <c r="J251" s="49"/>
      <c r="K251" s="49"/>
      <c r="L251" s="49"/>
      <c r="M251" s="49"/>
      <c r="N251" s="49"/>
      <c r="O251" s="49"/>
      <c r="P251" s="49"/>
      <c r="Q251" s="49"/>
      <c r="R251" s="49"/>
      <c r="S251" s="49"/>
      <c r="T251" s="49"/>
      <c r="U251" s="49"/>
      <c r="V251" s="49"/>
      <c r="W251" s="49"/>
    </row>
    <row r="252" spans="8:23" x14ac:dyDescent="0.2">
      <c r="H252" s="49"/>
      <c r="I252" s="49"/>
      <c r="J252" s="49"/>
      <c r="K252" s="49"/>
      <c r="L252" s="49"/>
      <c r="M252" s="49"/>
      <c r="N252" s="49"/>
      <c r="O252" s="49"/>
      <c r="P252" s="49"/>
      <c r="Q252" s="49"/>
      <c r="R252" s="49"/>
      <c r="S252" s="49"/>
      <c r="T252" s="49"/>
      <c r="U252" s="49"/>
      <c r="V252" s="49"/>
      <c r="W252" s="49"/>
    </row>
    <row r="253" spans="8:23" x14ac:dyDescent="0.2"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49"/>
      <c r="S253" s="49"/>
      <c r="T253" s="49"/>
      <c r="U253" s="49"/>
      <c r="V253" s="49"/>
      <c r="W253" s="49"/>
    </row>
    <row r="254" spans="8:23" x14ac:dyDescent="0.2">
      <c r="H254" s="49"/>
      <c r="I254" s="49"/>
      <c r="J254" s="49"/>
      <c r="K254" s="49"/>
      <c r="L254" s="49"/>
      <c r="M254" s="49"/>
      <c r="N254" s="49"/>
      <c r="O254" s="49"/>
      <c r="P254" s="49"/>
      <c r="Q254" s="49"/>
      <c r="R254" s="49"/>
      <c r="S254" s="49"/>
      <c r="T254" s="49"/>
      <c r="U254" s="49"/>
      <c r="V254" s="49"/>
      <c r="W254" s="49"/>
    </row>
    <row r="255" spans="8:23" x14ac:dyDescent="0.2">
      <c r="H255" s="49"/>
      <c r="I255" s="49"/>
      <c r="J255" s="49"/>
      <c r="K255" s="49"/>
      <c r="L255" s="49"/>
      <c r="M255" s="49"/>
      <c r="N255" s="49"/>
      <c r="O255" s="49"/>
      <c r="P255" s="49"/>
      <c r="Q255" s="49"/>
      <c r="R255" s="49"/>
      <c r="S255" s="49"/>
      <c r="T255" s="49"/>
      <c r="U255" s="49"/>
      <c r="V255" s="49"/>
      <c r="W255" s="49"/>
    </row>
    <row r="256" spans="8:23" x14ac:dyDescent="0.2">
      <c r="H256" s="49"/>
      <c r="I256" s="49"/>
      <c r="J256" s="49"/>
      <c r="K256" s="49"/>
      <c r="L256" s="49"/>
      <c r="M256" s="49"/>
      <c r="N256" s="49"/>
      <c r="O256" s="49"/>
      <c r="P256" s="49"/>
      <c r="Q256" s="49"/>
      <c r="R256" s="49"/>
      <c r="S256" s="49"/>
      <c r="T256" s="49"/>
      <c r="U256" s="49"/>
      <c r="V256" s="49"/>
      <c r="W256" s="49"/>
    </row>
    <row r="257" spans="8:23" x14ac:dyDescent="0.2">
      <c r="H257" s="49"/>
      <c r="I257" s="49"/>
      <c r="J257" s="49"/>
      <c r="K257" s="49"/>
      <c r="L257" s="49"/>
      <c r="M257" s="49"/>
      <c r="N257" s="49"/>
      <c r="O257" s="49"/>
      <c r="P257" s="49"/>
      <c r="Q257" s="49"/>
      <c r="R257" s="49"/>
      <c r="S257" s="49"/>
      <c r="T257" s="49"/>
      <c r="U257" s="49"/>
      <c r="V257" s="49"/>
      <c r="W257" s="49"/>
    </row>
    <row r="258" spans="8:23" x14ac:dyDescent="0.2"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49"/>
      <c r="S258" s="49"/>
      <c r="T258" s="49"/>
      <c r="U258" s="49"/>
      <c r="V258" s="49"/>
      <c r="W258" s="49"/>
    </row>
    <row r="259" spans="8:23" x14ac:dyDescent="0.2">
      <c r="H259" s="49"/>
      <c r="I259" s="49"/>
      <c r="J259" s="49"/>
      <c r="K259" s="49"/>
      <c r="L259" s="49"/>
      <c r="M259" s="49"/>
      <c r="N259" s="49"/>
      <c r="O259" s="49"/>
      <c r="P259" s="49"/>
      <c r="Q259" s="49"/>
      <c r="R259" s="49"/>
      <c r="S259" s="49"/>
      <c r="T259" s="49"/>
      <c r="U259" s="49"/>
      <c r="V259" s="49"/>
      <c r="W259" s="49"/>
    </row>
    <row r="260" spans="8:23" x14ac:dyDescent="0.2">
      <c r="H260" s="49"/>
      <c r="I260" s="49"/>
      <c r="J260" s="49"/>
      <c r="K260" s="49"/>
      <c r="L260" s="49"/>
      <c r="M260" s="49"/>
      <c r="N260" s="49"/>
      <c r="O260" s="49"/>
      <c r="P260" s="49"/>
      <c r="Q260" s="49"/>
      <c r="R260" s="49"/>
      <c r="S260" s="49"/>
      <c r="T260" s="49"/>
      <c r="U260" s="49"/>
      <c r="V260" s="49"/>
      <c r="W260" s="49"/>
    </row>
    <row r="261" spans="8:23" x14ac:dyDescent="0.2">
      <c r="H261" s="49"/>
      <c r="I261" s="49"/>
      <c r="J261" s="49"/>
      <c r="K261" s="49"/>
      <c r="L261" s="49"/>
      <c r="M261" s="49"/>
      <c r="N261" s="49"/>
      <c r="O261" s="49"/>
      <c r="P261" s="49"/>
      <c r="Q261" s="49"/>
      <c r="R261" s="49"/>
      <c r="S261" s="49"/>
      <c r="T261" s="49"/>
      <c r="U261" s="49"/>
      <c r="V261" s="49"/>
      <c r="W261" s="49"/>
    </row>
    <row r="262" spans="8:23" x14ac:dyDescent="0.2">
      <c r="H262" s="49"/>
      <c r="I262" s="49"/>
      <c r="J262" s="49"/>
      <c r="K262" s="49"/>
      <c r="L262" s="49"/>
      <c r="M262" s="49"/>
      <c r="N262" s="49"/>
      <c r="O262" s="49"/>
      <c r="P262" s="49"/>
      <c r="Q262" s="49"/>
      <c r="R262" s="49"/>
      <c r="S262" s="49"/>
      <c r="T262" s="49"/>
      <c r="U262" s="49"/>
      <c r="V262" s="49"/>
      <c r="W262" s="49"/>
    </row>
    <row r="263" spans="8:23" x14ac:dyDescent="0.2"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49"/>
      <c r="S263" s="49"/>
      <c r="T263" s="49"/>
      <c r="U263" s="49"/>
      <c r="V263" s="49"/>
      <c r="W263" s="49"/>
    </row>
    <row r="264" spans="8:23" x14ac:dyDescent="0.2">
      <c r="H264" s="49"/>
      <c r="I264" s="49"/>
      <c r="J264" s="49"/>
      <c r="K264" s="49"/>
      <c r="L264" s="49"/>
      <c r="M264" s="49"/>
      <c r="N264" s="49"/>
      <c r="O264" s="49"/>
      <c r="P264" s="49"/>
      <c r="Q264" s="49"/>
      <c r="R264" s="49"/>
      <c r="S264" s="49"/>
      <c r="T264" s="49"/>
      <c r="U264" s="49"/>
      <c r="V264" s="49"/>
      <c r="W264" s="49"/>
    </row>
    <row r="265" spans="8:23" x14ac:dyDescent="0.2">
      <c r="H265" s="49"/>
      <c r="I265" s="49"/>
      <c r="J265" s="49"/>
      <c r="K265" s="49"/>
      <c r="L265" s="49"/>
      <c r="M265" s="49"/>
      <c r="N265" s="49"/>
      <c r="O265" s="49"/>
      <c r="P265" s="49"/>
      <c r="Q265" s="49"/>
      <c r="R265" s="49"/>
      <c r="S265" s="49"/>
      <c r="T265" s="49"/>
      <c r="U265" s="49"/>
      <c r="V265" s="49"/>
      <c r="W265" s="49"/>
    </row>
    <row r="266" spans="8:23" x14ac:dyDescent="0.2">
      <c r="H266" s="49"/>
      <c r="I266" s="49"/>
      <c r="J266" s="49"/>
      <c r="K266" s="49"/>
      <c r="L266" s="49"/>
      <c r="M266" s="49"/>
      <c r="N266" s="49"/>
      <c r="O266" s="49"/>
      <c r="P266" s="49"/>
      <c r="Q266" s="49"/>
      <c r="R266" s="49"/>
      <c r="S266" s="49"/>
      <c r="T266" s="49"/>
      <c r="U266" s="49"/>
      <c r="V266" s="49"/>
      <c r="W266" s="49"/>
    </row>
    <row r="267" spans="8:23" x14ac:dyDescent="0.2">
      <c r="H267" s="49"/>
      <c r="I267" s="49"/>
      <c r="J267" s="49"/>
      <c r="K267" s="49"/>
      <c r="L267" s="49"/>
      <c r="M267" s="49"/>
      <c r="N267" s="49"/>
      <c r="O267" s="49"/>
      <c r="P267" s="49"/>
      <c r="Q267" s="49"/>
      <c r="R267" s="49"/>
      <c r="S267" s="49"/>
      <c r="T267" s="49"/>
      <c r="U267" s="49"/>
      <c r="V267" s="49"/>
      <c r="W267" s="49"/>
    </row>
    <row r="268" spans="8:23" x14ac:dyDescent="0.2"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49"/>
      <c r="S268" s="49"/>
      <c r="T268" s="49"/>
      <c r="U268" s="49"/>
      <c r="V268" s="49"/>
      <c r="W268" s="49"/>
    </row>
    <row r="269" spans="8:23" x14ac:dyDescent="0.2">
      <c r="H269" s="49"/>
      <c r="I269" s="49"/>
      <c r="J269" s="49"/>
      <c r="K269" s="49"/>
      <c r="L269" s="49"/>
      <c r="M269" s="49"/>
      <c r="N269" s="49"/>
      <c r="O269" s="49"/>
      <c r="P269" s="49"/>
      <c r="Q269" s="49"/>
      <c r="R269" s="49"/>
      <c r="S269" s="49"/>
      <c r="T269" s="49"/>
      <c r="U269" s="49"/>
      <c r="V269" s="49"/>
      <c r="W269" s="49"/>
    </row>
    <row r="270" spans="8:23" x14ac:dyDescent="0.2">
      <c r="H270" s="49"/>
      <c r="I270" s="49"/>
      <c r="J270" s="49"/>
      <c r="K270" s="49"/>
      <c r="L270" s="49"/>
      <c r="M270" s="49"/>
      <c r="N270" s="49"/>
      <c r="O270" s="49"/>
      <c r="P270" s="49"/>
      <c r="Q270" s="49"/>
      <c r="R270" s="49"/>
      <c r="S270" s="49"/>
      <c r="T270" s="49"/>
      <c r="U270" s="49"/>
      <c r="V270" s="49"/>
      <c r="W270" s="49"/>
    </row>
    <row r="271" spans="8:23" x14ac:dyDescent="0.2">
      <c r="H271" s="49"/>
      <c r="I271" s="49"/>
      <c r="J271" s="49"/>
      <c r="K271" s="49"/>
      <c r="L271" s="49"/>
      <c r="M271" s="49"/>
      <c r="N271" s="49"/>
      <c r="O271" s="49"/>
      <c r="P271" s="49"/>
      <c r="Q271" s="49"/>
      <c r="R271" s="49"/>
      <c r="S271" s="49"/>
      <c r="T271" s="49"/>
      <c r="U271" s="49"/>
      <c r="V271" s="49"/>
      <c r="W271" s="49"/>
    </row>
    <row r="272" spans="8:23" x14ac:dyDescent="0.2">
      <c r="H272" s="49"/>
      <c r="I272" s="49"/>
      <c r="J272" s="49"/>
      <c r="K272" s="49"/>
      <c r="L272" s="49"/>
      <c r="M272" s="49"/>
      <c r="N272" s="49"/>
      <c r="O272" s="49"/>
      <c r="P272" s="49"/>
      <c r="Q272" s="49"/>
      <c r="R272" s="49"/>
      <c r="S272" s="49"/>
      <c r="T272" s="49"/>
      <c r="U272" s="49"/>
      <c r="V272" s="49"/>
      <c r="W272" s="49"/>
    </row>
    <row r="273" spans="8:23" x14ac:dyDescent="0.2"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49"/>
      <c r="S273" s="49"/>
      <c r="T273" s="49"/>
      <c r="U273" s="49"/>
      <c r="V273" s="49"/>
      <c r="W273" s="49"/>
    </row>
    <row r="274" spans="8:23" x14ac:dyDescent="0.2">
      <c r="H274" s="49"/>
      <c r="I274" s="49"/>
      <c r="J274" s="49"/>
      <c r="K274" s="49"/>
      <c r="L274" s="49"/>
      <c r="M274" s="49"/>
      <c r="N274" s="49"/>
      <c r="O274" s="49"/>
      <c r="P274" s="49"/>
      <c r="Q274" s="49"/>
      <c r="R274" s="49"/>
      <c r="S274" s="49"/>
      <c r="T274" s="49"/>
      <c r="U274" s="49"/>
      <c r="V274" s="49"/>
      <c r="W274" s="49"/>
    </row>
    <row r="275" spans="8:23" x14ac:dyDescent="0.2">
      <c r="H275" s="49"/>
      <c r="I275" s="49"/>
      <c r="J275" s="49"/>
      <c r="K275" s="49"/>
      <c r="L275" s="49"/>
      <c r="M275" s="49"/>
      <c r="N275" s="49"/>
      <c r="O275" s="49"/>
      <c r="P275" s="49"/>
      <c r="Q275" s="49"/>
      <c r="R275" s="49"/>
      <c r="S275" s="49"/>
      <c r="T275" s="49"/>
      <c r="U275" s="49"/>
      <c r="V275" s="49"/>
      <c r="W275" s="49"/>
    </row>
    <row r="276" spans="8:23" x14ac:dyDescent="0.2">
      <c r="H276" s="49"/>
      <c r="I276" s="49"/>
      <c r="J276" s="49"/>
      <c r="K276" s="49"/>
      <c r="L276" s="49"/>
      <c r="M276" s="49"/>
      <c r="N276" s="49"/>
      <c r="O276" s="49"/>
      <c r="P276" s="49"/>
      <c r="Q276" s="49"/>
      <c r="R276" s="49"/>
      <c r="S276" s="49"/>
      <c r="T276" s="49"/>
      <c r="U276" s="49"/>
      <c r="V276" s="49"/>
      <c r="W276" s="49"/>
    </row>
    <row r="277" spans="8:23" x14ac:dyDescent="0.2">
      <c r="H277" s="49"/>
      <c r="I277" s="49"/>
      <c r="J277" s="49"/>
      <c r="K277" s="49"/>
      <c r="L277" s="49"/>
      <c r="M277" s="49"/>
      <c r="N277" s="49"/>
      <c r="O277" s="49"/>
      <c r="P277" s="49"/>
      <c r="Q277" s="49"/>
      <c r="R277" s="49"/>
      <c r="S277" s="49"/>
      <c r="T277" s="49"/>
      <c r="U277" s="49"/>
      <c r="V277" s="49"/>
      <c r="W277" s="49"/>
    </row>
    <row r="278" spans="8:23" x14ac:dyDescent="0.2"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49"/>
      <c r="S278" s="49"/>
      <c r="T278" s="49"/>
      <c r="U278" s="49"/>
      <c r="V278" s="49"/>
      <c r="W278" s="49"/>
    </row>
    <row r="279" spans="8:23" x14ac:dyDescent="0.2">
      <c r="H279" s="49"/>
      <c r="I279" s="49"/>
      <c r="J279" s="49"/>
      <c r="K279" s="49"/>
      <c r="L279" s="49"/>
      <c r="M279" s="49"/>
      <c r="N279" s="49"/>
      <c r="O279" s="49"/>
      <c r="P279" s="49"/>
      <c r="Q279" s="49"/>
      <c r="R279" s="49"/>
      <c r="S279" s="49"/>
      <c r="T279" s="49"/>
      <c r="U279" s="49"/>
      <c r="V279" s="49"/>
      <c r="W279" s="49"/>
    </row>
    <row r="280" spans="8:23" x14ac:dyDescent="0.2">
      <c r="H280" s="49"/>
      <c r="I280" s="49"/>
      <c r="J280" s="49"/>
      <c r="K280" s="49"/>
      <c r="L280" s="49"/>
      <c r="M280" s="49"/>
      <c r="N280" s="49"/>
      <c r="O280" s="49"/>
      <c r="P280" s="49"/>
      <c r="Q280" s="49"/>
      <c r="R280" s="49"/>
      <c r="S280" s="49"/>
      <c r="T280" s="49"/>
      <c r="U280" s="49"/>
      <c r="V280" s="49"/>
      <c r="W280" s="49"/>
    </row>
    <row r="281" spans="8:23" x14ac:dyDescent="0.2">
      <c r="H281" s="49"/>
      <c r="I281" s="49"/>
      <c r="J281" s="49"/>
      <c r="K281" s="49"/>
      <c r="L281" s="49"/>
      <c r="M281" s="49"/>
      <c r="N281" s="49"/>
      <c r="O281" s="49"/>
      <c r="P281" s="49"/>
      <c r="Q281" s="49"/>
      <c r="R281" s="49"/>
      <c r="S281" s="49"/>
      <c r="T281" s="49"/>
      <c r="U281" s="49"/>
      <c r="V281" s="49"/>
      <c r="W281" s="49"/>
    </row>
    <row r="282" spans="8:23" x14ac:dyDescent="0.2">
      <c r="H282" s="49"/>
      <c r="I282" s="49"/>
      <c r="J282" s="49"/>
      <c r="K282" s="49"/>
      <c r="L282" s="49"/>
      <c r="M282" s="49"/>
      <c r="N282" s="49"/>
      <c r="O282" s="49"/>
      <c r="P282" s="49"/>
      <c r="Q282" s="49"/>
      <c r="R282" s="49"/>
      <c r="S282" s="49"/>
      <c r="T282" s="49"/>
      <c r="U282" s="49"/>
      <c r="V282" s="49"/>
      <c r="W282" s="49"/>
    </row>
    <row r="283" spans="8:23" x14ac:dyDescent="0.2"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49"/>
      <c r="S283" s="49"/>
      <c r="T283" s="49"/>
      <c r="U283" s="49"/>
      <c r="V283" s="49"/>
      <c r="W283" s="49"/>
    </row>
    <row r="284" spans="8:23" x14ac:dyDescent="0.2">
      <c r="H284" s="49"/>
      <c r="I284" s="49"/>
      <c r="J284" s="49"/>
      <c r="K284" s="49"/>
      <c r="L284" s="49"/>
      <c r="M284" s="49"/>
      <c r="N284" s="49"/>
      <c r="O284" s="49"/>
      <c r="P284" s="49"/>
      <c r="Q284" s="49"/>
      <c r="R284" s="49"/>
      <c r="S284" s="49"/>
      <c r="T284" s="49"/>
      <c r="U284" s="49"/>
      <c r="V284" s="49"/>
      <c r="W284" s="49"/>
    </row>
    <row r="285" spans="8:23" x14ac:dyDescent="0.2">
      <c r="H285" s="49"/>
      <c r="I285" s="49"/>
      <c r="J285" s="49"/>
      <c r="K285" s="49"/>
      <c r="L285" s="49"/>
      <c r="M285" s="49"/>
      <c r="N285" s="49"/>
      <c r="O285" s="49"/>
      <c r="P285" s="49"/>
      <c r="Q285" s="49"/>
      <c r="R285" s="49"/>
      <c r="S285" s="49"/>
      <c r="T285" s="49"/>
      <c r="U285" s="49"/>
      <c r="V285" s="49"/>
      <c r="W285" s="49"/>
    </row>
    <row r="286" spans="8:23" x14ac:dyDescent="0.2">
      <c r="H286" s="49"/>
      <c r="I286" s="49"/>
      <c r="J286" s="49"/>
      <c r="K286" s="49"/>
      <c r="L286" s="49"/>
      <c r="M286" s="49"/>
      <c r="N286" s="49"/>
      <c r="O286" s="49"/>
      <c r="P286" s="49"/>
      <c r="Q286" s="49"/>
      <c r="R286" s="49"/>
      <c r="S286" s="49"/>
      <c r="T286" s="49"/>
      <c r="U286" s="49"/>
      <c r="V286" s="49"/>
      <c r="W286" s="49"/>
    </row>
    <row r="287" spans="8:23" x14ac:dyDescent="0.2">
      <c r="H287" s="49"/>
      <c r="I287" s="49"/>
      <c r="J287" s="49"/>
      <c r="K287" s="49"/>
      <c r="L287" s="49"/>
      <c r="M287" s="49"/>
      <c r="N287" s="49"/>
      <c r="O287" s="49"/>
      <c r="P287" s="49"/>
      <c r="Q287" s="49"/>
      <c r="R287" s="49"/>
      <c r="S287" s="49"/>
      <c r="T287" s="49"/>
      <c r="U287" s="49"/>
      <c r="V287" s="49"/>
      <c r="W287" s="49"/>
    </row>
    <row r="288" spans="8:23" x14ac:dyDescent="0.2"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49"/>
      <c r="S288" s="49"/>
      <c r="T288" s="49"/>
      <c r="U288" s="49"/>
      <c r="V288" s="49"/>
      <c r="W288" s="49"/>
    </row>
    <row r="289" spans="8:23" x14ac:dyDescent="0.2">
      <c r="H289" s="49"/>
      <c r="I289" s="49"/>
      <c r="J289" s="49"/>
      <c r="K289" s="49"/>
      <c r="L289" s="49"/>
      <c r="M289" s="49"/>
      <c r="N289" s="49"/>
      <c r="O289" s="49"/>
      <c r="P289" s="49"/>
      <c r="Q289" s="49"/>
      <c r="R289" s="49"/>
      <c r="S289" s="49"/>
      <c r="T289" s="49"/>
      <c r="U289" s="49"/>
      <c r="V289" s="49"/>
      <c r="W289" s="49"/>
    </row>
    <row r="290" spans="8:23" x14ac:dyDescent="0.2">
      <c r="H290" s="49"/>
      <c r="I290" s="49"/>
      <c r="J290" s="49"/>
      <c r="K290" s="49"/>
      <c r="L290" s="49"/>
      <c r="M290" s="49"/>
      <c r="N290" s="49"/>
      <c r="O290" s="49"/>
      <c r="P290" s="49"/>
      <c r="Q290" s="49"/>
      <c r="R290" s="49"/>
      <c r="S290" s="49"/>
      <c r="T290" s="49"/>
      <c r="U290" s="49"/>
      <c r="V290" s="49"/>
      <c r="W290" s="49"/>
    </row>
    <row r="291" spans="8:23" x14ac:dyDescent="0.2">
      <c r="H291" s="49"/>
      <c r="I291" s="49"/>
      <c r="J291" s="49"/>
      <c r="K291" s="49"/>
      <c r="L291" s="49"/>
      <c r="M291" s="49"/>
      <c r="N291" s="49"/>
      <c r="O291" s="49"/>
      <c r="P291" s="49"/>
      <c r="Q291" s="49"/>
      <c r="R291" s="49"/>
      <c r="S291" s="49"/>
      <c r="T291" s="49"/>
      <c r="U291" s="49"/>
      <c r="V291" s="49"/>
      <c r="W291" s="49"/>
    </row>
    <row r="292" spans="8:23" x14ac:dyDescent="0.2">
      <c r="H292" s="49"/>
      <c r="I292" s="49"/>
      <c r="J292" s="49"/>
      <c r="K292" s="49"/>
      <c r="L292" s="49"/>
      <c r="M292" s="49"/>
      <c r="N292" s="49"/>
      <c r="O292" s="49"/>
      <c r="P292" s="49"/>
      <c r="Q292" s="49"/>
      <c r="R292" s="49"/>
      <c r="S292" s="49"/>
      <c r="T292" s="49"/>
      <c r="U292" s="49"/>
      <c r="V292" s="49"/>
      <c r="W292" s="49"/>
    </row>
    <row r="293" spans="8:23" x14ac:dyDescent="0.2"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49"/>
      <c r="S293" s="49"/>
      <c r="T293" s="49"/>
      <c r="U293" s="49"/>
      <c r="V293" s="49"/>
      <c r="W293" s="49"/>
    </row>
    <row r="294" spans="8:23" x14ac:dyDescent="0.2">
      <c r="H294" s="49"/>
      <c r="I294" s="49"/>
      <c r="J294" s="49"/>
      <c r="K294" s="49"/>
      <c r="L294" s="49"/>
      <c r="M294" s="49"/>
      <c r="N294" s="49"/>
      <c r="O294" s="49"/>
      <c r="P294" s="49"/>
      <c r="Q294" s="49"/>
      <c r="R294" s="49"/>
      <c r="S294" s="49"/>
      <c r="T294" s="49"/>
      <c r="U294" s="49"/>
      <c r="V294" s="49"/>
      <c r="W294" s="49"/>
    </row>
    <row r="295" spans="8:23" x14ac:dyDescent="0.2">
      <c r="H295" s="49"/>
      <c r="I295" s="49"/>
      <c r="J295" s="49"/>
      <c r="K295" s="49"/>
      <c r="L295" s="49"/>
      <c r="M295" s="49"/>
      <c r="N295" s="49"/>
      <c r="O295" s="49"/>
      <c r="P295" s="49"/>
      <c r="Q295" s="49"/>
      <c r="R295" s="49"/>
      <c r="S295" s="49"/>
      <c r="T295" s="49"/>
      <c r="U295" s="49"/>
      <c r="V295" s="49"/>
      <c r="W295" s="49"/>
    </row>
    <row r="296" spans="8:23" x14ac:dyDescent="0.2">
      <c r="H296" s="49"/>
      <c r="I296" s="49"/>
      <c r="J296" s="49"/>
      <c r="K296" s="49"/>
      <c r="L296" s="49"/>
      <c r="M296" s="49"/>
      <c r="N296" s="49"/>
      <c r="O296" s="49"/>
      <c r="P296" s="49"/>
      <c r="Q296" s="49"/>
      <c r="R296" s="49"/>
      <c r="S296" s="49"/>
      <c r="T296" s="49"/>
      <c r="U296" s="49"/>
      <c r="V296" s="49"/>
      <c r="W296" s="49"/>
    </row>
    <row r="297" spans="8:23" x14ac:dyDescent="0.2">
      <c r="H297" s="49"/>
      <c r="I297" s="49"/>
      <c r="J297" s="49"/>
      <c r="K297" s="49"/>
      <c r="L297" s="49"/>
      <c r="M297" s="49"/>
      <c r="N297" s="49"/>
      <c r="O297" s="49"/>
      <c r="P297" s="49"/>
      <c r="Q297" s="49"/>
      <c r="R297" s="49"/>
      <c r="S297" s="49"/>
      <c r="T297" s="49"/>
      <c r="U297" s="49"/>
      <c r="V297" s="49"/>
      <c r="W297" s="49"/>
    </row>
    <row r="298" spans="8:23" x14ac:dyDescent="0.2"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49"/>
      <c r="S298" s="49"/>
      <c r="T298" s="49"/>
      <c r="U298" s="49"/>
      <c r="V298" s="49"/>
      <c r="W298" s="49"/>
    </row>
    <row r="299" spans="8:23" x14ac:dyDescent="0.2">
      <c r="H299" s="49"/>
      <c r="I299" s="49"/>
      <c r="J299" s="49"/>
      <c r="K299" s="49"/>
      <c r="L299" s="49"/>
      <c r="M299" s="49"/>
      <c r="N299" s="49"/>
      <c r="O299" s="49"/>
      <c r="P299" s="49"/>
      <c r="Q299" s="49"/>
      <c r="R299" s="49"/>
      <c r="S299" s="49"/>
      <c r="T299" s="49"/>
      <c r="U299" s="49"/>
      <c r="V299" s="49"/>
      <c r="W299" s="49"/>
    </row>
    <row r="300" spans="8:23" x14ac:dyDescent="0.2">
      <c r="H300" s="49"/>
      <c r="I300" s="49"/>
      <c r="J300" s="49"/>
      <c r="K300" s="49"/>
      <c r="L300" s="49"/>
      <c r="M300" s="49"/>
      <c r="N300" s="49"/>
      <c r="O300" s="49"/>
      <c r="P300" s="49"/>
      <c r="Q300" s="49"/>
      <c r="R300" s="49"/>
      <c r="S300" s="49"/>
      <c r="T300" s="49"/>
      <c r="U300" s="49"/>
      <c r="V300" s="49"/>
      <c r="W300" s="49"/>
    </row>
    <row r="301" spans="8:23" x14ac:dyDescent="0.2">
      <c r="H301" s="49"/>
      <c r="I301" s="49"/>
      <c r="J301" s="49"/>
      <c r="K301" s="49"/>
      <c r="L301" s="49"/>
      <c r="M301" s="49"/>
      <c r="N301" s="49"/>
      <c r="O301" s="49"/>
      <c r="P301" s="49"/>
      <c r="Q301" s="49"/>
      <c r="R301" s="49"/>
      <c r="S301" s="49"/>
      <c r="T301" s="49"/>
      <c r="U301" s="49"/>
      <c r="V301" s="49"/>
      <c r="W301" s="49"/>
    </row>
    <row r="302" spans="8:23" x14ac:dyDescent="0.2">
      <c r="H302" s="49"/>
      <c r="I302" s="49"/>
      <c r="J302" s="49"/>
      <c r="K302" s="49"/>
      <c r="L302" s="49"/>
      <c r="M302" s="49"/>
      <c r="N302" s="49"/>
      <c r="O302" s="49"/>
      <c r="P302" s="49"/>
      <c r="Q302" s="49"/>
      <c r="R302" s="49"/>
      <c r="S302" s="49"/>
      <c r="T302" s="49"/>
      <c r="U302" s="49"/>
      <c r="V302" s="49"/>
      <c r="W302" s="49"/>
    </row>
    <row r="303" spans="8:23" x14ac:dyDescent="0.2"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49"/>
      <c r="S303" s="49"/>
      <c r="T303" s="49"/>
      <c r="U303" s="49"/>
      <c r="V303" s="49"/>
      <c r="W303" s="49"/>
    </row>
    <row r="304" spans="8:23" x14ac:dyDescent="0.2">
      <c r="H304" s="49"/>
      <c r="I304" s="49"/>
      <c r="J304" s="49"/>
      <c r="K304" s="49"/>
      <c r="L304" s="49"/>
      <c r="M304" s="49"/>
      <c r="N304" s="49"/>
      <c r="O304" s="49"/>
      <c r="P304" s="49"/>
      <c r="Q304" s="49"/>
      <c r="R304" s="49"/>
      <c r="S304" s="49"/>
      <c r="T304" s="49"/>
      <c r="U304" s="49"/>
      <c r="V304" s="49"/>
      <c r="W304" s="49"/>
    </row>
    <row r="305" spans="8:23" x14ac:dyDescent="0.2">
      <c r="H305" s="49"/>
      <c r="I305" s="49"/>
      <c r="J305" s="49"/>
      <c r="K305" s="49"/>
      <c r="L305" s="49"/>
      <c r="M305" s="49"/>
      <c r="N305" s="49"/>
      <c r="O305" s="49"/>
      <c r="P305" s="49"/>
      <c r="Q305" s="49"/>
      <c r="R305" s="49"/>
      <c r="S305" s="49"/>
      <c r="T305" s="49"/>
      <c r="U305" s="49"/>
      <c r="V305" s="49"/>
      <c r="W305" s="49"/>
    </row>
    <row r="306" spans="8:23" x14ac:dyDescent="0.2">
      <c r="H306" s="49"/>
      <c r="I306" s="49"/>
      <c r="J306" s="49"/>
      <c r="K306" s="49"/>
      <c r="L306" s="49"/>
      <c r="M306" s="49"/>
      <c r="N306" s="49"/>
      <c r="O306" s="49"/>
      <c r="P306" s="49"/>
      <c r="Q306" s="49"/>
      <c r="R306" s="49"/>
      <c r="S306" s="49"/>
      <c r="T306" s="49"/>
      <c r="U306" s="49"/>
      <c r="V306" s="49"/>
      <c r="W306" s="49"/>
    </row>
    <row r="307" spans="8:23" x14ac:dyDescent="0.2">
      <c r="H307" s="49"/>
      <c r="I307" s="49"/>
      <c r="J307" s="49"/>
      <c r="K307" s="49"/>
      <c r="L307" s="49"/>
      <c r="M307" s="49"/>
      <c r="N307" s="49"/>
      <c r="O307" s="49"/>
      <c r="P307" s="49"/>
      <c r="Q307" s="49"/>
      <c r="R307" s="49"/>
      <c r="S307" s="49"/>
      <c r="T307" s="49"/>
      <c r="U307" s="49"/>
      <c r="V307" s="49"/>
      <c r="W307" s="49"/>
    </row>
    <row r="308" spans="8:23" x14ac:dyDescent="0.2"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49"/>
      <c r="S308" s="49"/>
      <c r="T308" s="49"/>
      <c r="U308" s="49"/>
      <c r="V308" s="49"/>
      <c r="W308" s="49"/>
    </row>
    <row r="309" spans="8:23" x14ac:dyDescent="0.2">
      <c r="H309" s="49"/>
      <c r="I309" s="49"/>
      <c r="J309" s="49"/>
      <c r="K309" s="49"/>
      <c r="L309" s="49"/>
      <c r="M309" s="49"/>
      <c r="N309" s="49"/>
      <c r="O309" s="49"/>
      <c r="P309" s="49"/>
      <c r="Q309" s="49"/>
      <c r="R309" s="49"/>
      <c r="S309" s="49"/>
      <c r="T309" s="49"/>
      <c r="U309" s="49"/>
      <c r="V309" s="49"/>
      <c r="W309" s="49"/>
    </row>
    <row r="310" spans="8:23" x14ac:dyDescent="0.2">
      <c r="H310" s="49"/>
      <c r="I310" s="49"/>
      <c r="J310" s="49"/>
      <c r="K310" s="49"/>
      <c r="L310" s="49"/>
      <c r="M310" s="49"/>
      <c r="N310" s="49"/>
      <c r="O310" s="49"/>
      <c r="P310" s="49"/>
      <c r="Q310" s="49"/>
      <c r="R310" s="49"/>
      <c r="S310" s="49"/>
      <c r="T310" s="49"/>
      <c r="U310" s="49"/>
      <c r="V310" s="49"/>
      <c r="W310" s="49"/>
    </row>
    <row r="311" spans="8:23" x14ac:dyDescent="0.2">
      <c r="H311" s="49"/>
      <c r="I311" s="49"/>
      <c r="J311" s="49"/>
      <c r="K311" s="49"/>
      <c r="L311" s="49"/>
      <c r="M311" s="49"/>
      <c r="N311" s="49"/>
      <c r="O311" s="49"/>
      <c r="P311" s="49"/>
      <c r="Q311" s="49"/>
      <c r="R311" s="49"/>
      <c r="S311" s="49"/>
      <c r="T311" s="49"/>
      <c r="U311" s="49"/>
      <c r="V311" s="49"/>
      <c r="W311" s="49"/>
    </row>
    <row r="312" spans="8:23" x14ac:dyDescent="0.2">
      <c r="H312" s="49"/>
      <c r="I312" s="49"/>
      <c r="J312" s="49"/>
      <c r="K312" s="49"/>
      <c r="L312" s="49"/>
      <c r="M312" s="49"/>
      <c r="N312" s="49"/>
      <c r="O312" s="49"/>
      <c r="P312" s="49"/>
      <c r="Q312" s="49"/>
      <c r="R312" s="49"/>
      <c r="S312" s="49"/>
      <c r="T312" s="49"/>
      <c r="U312" s="49"/>
      <c r="V312" s="49"/>
      <c r="W312" s="49"/>
    </row>
    <row r="313" spans="8:23" x14ac:dyDescent="0.2"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49"/>
      <c r="S313" s="49"/>
      <c r="T313" s="49"/>
      <c r="U313" s="49"/>
      <c r="V313" s="49"/>
      <c r="W313" s="49"/>
    </row>
    <row r="314" spans="8:23" x14ac:dyDescent="0.2">
      <c r="H314" s="49"/>
      <c r="I314" s="49"/>
      <c r="J314" s="49"/>
      <c r="K314" s="49"/>
      <c r="L314" s="49"/>
      <c r="M314" s="49"/>
      <c r="N314" s="49"/>
      <c r="O314" s="49"/>
      <c r="P314" s="49"/>
      <c r="Q314" s="49"/>
      <c r="R314" s="49"/>
      <c r="S314" s="49"/>
      <c r="T314" s="49"/>
      <c r="U314" s="49"/>
      <c r="V314" s="49"/>
      <c r="W314" s="49"/>
    </row>
    <row r="315" spans="8:23" x14ac:dyDescent="0.2">
      <c r="H315" s="49"/>
      <c r="I315" s="49"/>
      <c r="J315" s="49"/>
      <c r="K315" s="49"/>
      <c r="L315" s="49"/>
      <c r="M315" s="49"/>
      <c r="N315" s="49"/>
      <c r="O315" s="49"/>
      <c r="P315" s="49"/>
      <c r="Q315" s="49"/>
      <c r="R315" s="49"/>
      <c r="S315" s="49"/>
      <c r="T315" s="49"/>
      <c r="U315" s="49"/>
      <c r="V315" s="49"/>
      <c r="W315" s="49"/>
    </row>
    <row r="316" spans="8:23" x14ac:dyDescent="0.2">
      <c r="H316" s="49"/>
      <c r="I316" s="49"/>
      <c r="J316" s="49"/>
      <c r="K316" s="49"/>
      <c r="L316" s="49"/>
      <c r="M316" s="49"/>
      <c r="N316" s="49"/>
      <c r="O316" s="49"/>
      <c r="P316" s="49"/>
      <c r="Q316" s="49"/>
      <c r="R316" s="49"/>
      <c r="S316" s="49"/>
      <c r="T316" s="49"/>
      <c r="U316" s="49"/>
      <c r="V316" s="49"/>
      <c r="W316" s="49"/>
    </row>
    <row r="317" spans="8:23" x14ac:dyDescent="0.2">
      <c r="H317" s="49"/>
      <c r="I317" s="49"/>
      <c r="J317" s="49"/>
      <c r="K317" s="49"/>
      <c r="L317" s="49"/>
      <c r="M317" s="49"/>
      <c r="N317" s="49"/>
      <c r="O317" s="49"/>
      <c r="P317" s="49"/>
      <c r="Q317" s="49"/>
      <c r="R317" s="49"/>
      <c r="S317" s="49"/>
      <c r="T317" s="49"/>
      <c r="U317" s="49"/>
      <c r="V317" s="49"/>
      <c r="W317" s="49"/>
    </row>
    <row r="318" spans="8:23" x14ac:dyDescent="0.2"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49"/>
      <c r="S318" s="49"/>
      <c r="T318" s="49"/>
      <c r="U318" s="49"/>
      <c r="V318" s="49"/>
      <c r="W318" s="49"/>
    </row>
    <row r="319" spans="8:23" x14ac:dyDescent="0.2">
      <c r="H319" s="49"/>
      <c r="I319" s="49"/>
      <c r="J319" s="49"/>
      <c r="K319" s="49"/>
      <c r="L319" s="49"/>
      <c r="M319" s="49"/>
      <c r="N319" s="49"/>
      <c r="O319" s="49"/>
      <c r="P319" s="49"/>
      <c r="Q319" s="49"/>
      <c r="R319" s="49"/>
      <c r="S319" s="49"/>
      <c r="T319" s="49"/>
      <c r="U319" s="49"/>
      <c r="V319" s="49"/>
      <c r="W319" s="49"/>
    </row>
    <row r="320" spans="8:23" x14ac:dyDescent="0.2">
      <c r="H320" s="49"/>
      <c r="I320" s="49"/>
      <c r="J320" s="49"/>
      <c r="K320" s="49"/>
      <c r="L320" s="49"/>
      <c r="M320" s="49"/>
      <c r="N320" s="49"/>
      <c r="O320" s="49"/>
      <c r="P320" s="49"/>
      <c r="Q320" s="49"/>
      <c r="R320" s="49"/>
      <c r="S320" s="49"/>
      <c r="T320" s="49"/>
      <c r="U320" s="49"/>
      <c r="V320" s="49"/>
      <c r="W320" s="49"/>
    </row>
    <row r="321" spans="8:23" x14ac:dyDescent="0.2">
      <c r="H321" s="49"/>
      <c r="I321" s="49"/>
      <c r="J321" s="49"/>
      <c r="K321" s="49"/>
      <c r="L321" s="49"/>
      <c r="M321" s="49"/>
      <c r="N321" s="49"/>
      <c r="O321" s="49"/>
      <c r="P321" s="49"/>
      <c r="Q321" s="49"/>
      <c r="R321" s="49"/>
      <c r="S321" s="49"/>
      <c r="T321" s="49"/>
      <c r="U321" s="49"/>
      <c r="V321" s="49"/>
      <c r="W321" s="49"/>
    </row>
    <row r="322" spans="8:23" x14ac:dyDescent="0.2">
      <c r="H322" s="49"/>
      <c r="I322" s="49"/>
      <c r="J322" s="49"/>
      <c r="K322" s="49"/>
      <c r="L322" s="49"/>
      <c r="M322" s="49"/>
      <c r="N322" s="49"/>
      <c r="O322" s="49"/>
      <c r="P322" s="49"/>
      <c r="Q322" s="49"/>
      <c r="R322" s="49"/>
      <c r="S322" s="49"/>
      <c r="T322" s="49"/>
      <c r="U322" s="49"/>
      <c r="V322" s="49"/>
      <c r="W322" s="49"/>
    </row>
    <row r="323" spans="8:23" x14ac:dyDescent="0.2"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49"/>
      <c r="S323" s="49"/>
      <c r="T323" s="49"/>
      <c r="U323" s="49"/>
      <c r="V323" s="49"/>
      <c r="W323" s="49"/>
    </row>
    <row r="324" spans="8:23" x14ac:dyDescent="0.2">
      <c r="H324" s="49"/>
      <c r="I324" s="49"/>
      <c r="J324" s="49"/>
      <c r="K324" s="49"/>
      <c r="L324" s="49"/>
      <c r="M324" s="49"/>
      <c r="N324" s="49"/>
      <c r="O324" s="49"/>
      <c r="P324" s="49"/>
      <c r="Q324" s="49"/>
      <c r="R324" s="49"/>
      <c r="S324" s="49"/>
      <c r="T324" s="49"/>
      <c r="U324" s="49"/>
      <c r="V324" s="49"/>
      <c r="W324" s="49"/>
    </row>
    <row r="325" spans="8:23" x14ac:dyDescent="0.2">
      <c r="H325" s="49"/>
      <c r="I325" s="49"/>
      <c r="J325" s="49"/>
      <c r="K325" s="49"/>
      <c r="L325" s="49"/>
      <c r="M325" s="49"/>
      <c r="N325" s="49"/>
      <c r="O325" s="49"/>
      <c r="P325" s="49"/>
      <c r="Q325" s="49"/>
      <c r="R325" s="49"/>
      <c r="S325" s="49"/>
      <c r="T325" s="49"/>
      <c r="U325" s="49"/>
      <c r="V325" s="49"/>
      <c r="W325" s="49"/>
    </row>
    <row r="326" spans="8:23" x14ac:dyDescent="0.2">
      <c r="H326" s="49"/>
      <c r="I326" s="49"/>
      <c r="J326" s="49"/>
      <c r="K326" s="49"/>
      <c r="L326" s="49"/>
      <c r="M326" s="49"/>
      <c r="N326" s="49"/>
      <c r="O326" s="49"/>
      <c r="P326" s="49"/>
      <c r="Q326" s="49"/>
      <c r="R326" s="49"/>
      <c r="S326" s="49"/>
      <c r="T326" s="49"/>
      <c r="U326" s="49"/>
      <c r="V326" s="49"/>
      <c r="W326" s="49"/>
    </row>
    <row r="327" spans="8:23" x14ac:dyDescent="0.2">
      <c r="H327" s="49"/>
      <c r="I327" s="49"/>
      <c r="J327" s="49"/>
      <c r="K327" s="49"/>
      <c r="L327" s="49"/>
      <c r="M327" s="49"/>
      <c r="N327" s="49"/>
      <c r="O327" s="49"/>
      <c r="P327" s="49"/>
      <c r="Q327" s="49"/>
      <c r="R327" s="49"/>
      <c r="S327" s="49"/>
      <c r="T327" s="49"/>
      <c r="U327" s="49"/>
      <c r="V327" s="49"/>
      <c r="W327" s="49"/>
    </row>
    <row r="328" spans="8:23" x14ac:dyDescent="0.2">
      <c r="H328" s="49"/>
      <c r="I328" s="49"/>
      <c r="J328" s="49"/>
      <c r="K328" s="49"/>
      <c r="L328" s="49"/>
      <c r="M328" s="49"/>
      <c r="N328" s="49"/>
      <c r="O328" s="49"/>
      <c r="P328" s="49"/>
      <c r="Q328" s="49"/>
      <c r="R328" s="49"/>
      <c r="S328" s="49"/>
      <c r="T328" s="49"/>
      <c r="U328" s="49"/>
      <c r="V328" s="49"/>
      <c r="W328" s="49"/>
    </row>
    <row r="329" spans="8:23" x14ac:dyDescent="0.2"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49"/>
      <c r="S329" s="49"/>
      <c r="T329" s="49"/>
      <c r="U329" s="49"/>
      <c r="V329" s="49"/>
      <c r="W329" s="49"/>
    </row>
    <row r="330" spans="8:23" x14ac:dyDescent="0.2">
      <c r="H330" s="49"/>
      <c r="I330" s="49"/>
      <c r="J330" s="49"/>
      <c r="K330" s="49"/>
      <c r="L330" s="49"/>
      <c r="M330" s="49"/>
      <c r="N330" s="49"/>
      <c r="O330" s="49"/>
      <c r="P330" s="49"/>
      <c r="Q330" s="49"/>
      <c r="R330" s="49"/>
      <c r="S330" s="49"/>
      <c r="T330" s="49"/>
      <c r="U330" s="49"/>
      <c r="V330" s="49"/>
      <c r="W330" s="49"/>
    </row>
    <row r="331" spans="8:23" x14ac:dyDescent="0.2">
      <c r="H331" s="49"/>
      <c r="I331" s="49"/>
      <c r="J331" s="49"/>
      <c r="K331" s="49"/>
      <c r="L331" s="49"/>
      <c r="M331" s="49"/>
      <c r="N331" s="49"/>
      <c r="O331" s="49"/>
      <c r="P331" s="49"/>
      <c r="Q331" s="49"/>
      <c r="R331" s="49"/>
      <c r="S331" s="49"/>
      <c r="T331" s="49"/>
      <c r="U331" s="49"/>
      <c r="V331" s="49"/>
      <c r="W331" s="49"/>
    </row>
    <row r="332" spans="8:23" x14ac:dyDescent="0.2">
      <c r="H332" s="49"/>
      <c r="I332" s="49"/>
      <c r="J332" s="49"/>
      <c r="K332" s="49"/>
      <c r="L332" s="49"/>
      <c r="M332" s="49"/>
      <c r="N332" s="49"/>
      <c r="O332" s="49"/>
      <c r="P332" s="49"/>
      <c r="Q332" s="49"/>
      <c r="R332" s="49"/>
      <c r="S332" s="49"/>
      <c r="T332" s="49"/>
      <c r="U332" s="49"/>
      <c r="V332" s="49"/>
      <c r="W332" s="49"/>
    </row>
    <row r="333" spans="8:23" x14ac:dyDescent="0.2">
      <c r="H333" s="49"/>
      <c r="I333" s="49"/>
      <c r="J333" s="49"/>
      <c r="K333" s="49"/>
      <c r="L333" s="49"/>
      <c r="M333" s="49"/>
      <c r="N333" s="49"/>
      <c r="O333" s="49"/>
      <c r="P333" s="49"/>
      <c r="Q333" s="49"/>
      <c r="R333" s="49"/>
      <c r="S333" s="49"/>
      <c r="T333" s="49"/>
      <c r="U333" s="49"/>
      <c r="V333" s="49"/>
      <c r="W333" s="49"/>
    </row>
    <row r="334" spans="8:23" x14ac:dyDescent="0.2"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49"/>
      <c r="S334" s="49"/>
      <c r="T334" s="49"/>
      <c r="U334" s="49"/>
      <c r="V334" s="49"/>
      <c r="W334" s="49"/>
    </row>
    <row r="335" spans="8:23" x14ac:dyDescent="0.2">
      <c r="H335" s="49"/>
      <c r="I335" s="49"/>
      <c r="J335" s="49"/>
      <c r="K335" s="49"/>
      <c r="L335" s="49"/>
      <c r="M335" s="49"/>
      <c r="N335" s="49"/>
      <c r="O335" s="49"/>
      <c r="P335" s="49"/>
      <c r="Q335" s="49"/>
      <c r="R335" s="49"/>
      <c r="S335" s="49"/>
      <c r="T335" s="49"/>
      <c r="U335" s="49"/>
      <c r="V335" s="49"/>
      <c r="W335" s="49"/>
    </row>
    <row r="336" spans="8:23" x14ac:dyDescent="0.2">
      <c r="H336" s="49"/>
      <c r="I336" s="49"/>
      <c r="J336" s="49"/>
      <c r="K336" s="49"/>
      <c r="L336" s="49"/>
      <c r="M336" s="49"/>
      <c r="N336" s="49"/>
      <c r="O336" s="49"/>
      <c r="P336" s="49"/>
      <c r="Q336" s="49"/>
      <c r="R336" s="49"/>
      <c r="S336" s="49"/>
      <c r="T336" s="49"/>
      <c r="U336" s="49"/>
      <c r="V336" s="49"/>
      <c r="W336" s="49"/>
    </row>
    <row r="337" spans="8:23" x14ac:dyDescent="0.2">
      <c r="H337" s="49"/>
      <c r="I337" s="49"/>
      <c r="J337" s="49"/>
      <c r="K337" s="49"/>
      <c r="L337" s="49"/>
      <c r="M337" s="49"/>
      <c r="N337" s="49"/>
      <c r="O337" s="49"/>
      <c r="P337" s="49"/>
      <c r="Q337" s="49"/>
      <c r="R337" s="49"/>
      <c r="S337" s="49"/>
      <c r="T337" s="49"/>
      <c r="U337" s="49"/>
      <c r="V337" s="49"/>
      <c r="W337" s="49"/>
    </row>
    <row r="338" spans="8:23" x14ac:dyDescent="0.2">
      <c r="H338" s="49"/>
      <c r="I338" s="49"/>
      <c r="J338" s="49"/>
      <c r="K338" s="49"/>
      <c r="L338" s="49"/>
      <c r="M338" s="49"/>
      <c r="N338" s="49"/>
      <c r="O338" s="49"/>
      <c r="P338" s="49"/>
      <c r="Q338" s="49"/>
      <c r="R338" s="49"/>
      <c r="S338" s="49"/>
      <c r="T338" s="49"/>
      <c r="U338" s="49"/>
      <c r="V338" s="49"/>
      <c r="W338" s="49"/>
    </row>
    <row r="339" spans="8:23" x14ac:dyDescent="0.2"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49"/>
      <c r="S339" s="49"/>
      <c r="T339" s="49"/>
      <c r="U339" s="49"/>
      <c r="V339" s="49"/>
      <c r="W339" s="49"/>
    </row>
    <row r="340" spans="8:23" x14ac:dyDescent="0.2">
      <c r="H340" s="49"/>
      <c r="I340" s="49"/>
      <c r="J340" s="49"/>
      <c r="K340" s="49"/>
      <c r="L340" s="49"/>
      <c r="M340" s="49"/>
      <c r="N340" s="49"/>
      <c r="O340" s="49"/>
      <c r="P340" s="49"/>
      <c r="Q340" s="49"/>
      <c r="R340" s="49"/>
      <c r="S340" s="49"/>
      <c r="T340" s="49"/>
      <c r="U340" s="49"/>
      <c r="V340" s="49"/>
      <c r="W340" s="49"/>
    </row>
    <row r="341" spans="8:23" x14ac:dyDescent="0.2">
      <c r="H341" s="49"/>
      <c r="I341" s="49"/>
      <c r="J341" s="49"/>
      <c r="K341" s="49"/>
      <c r="L341" s="49"/>
      <c r="M341" s="49"/>
      <c r="N341" s="49"/>
      <c r="O341" s="49"/>
      <c r="P341" s="49"/>
      <c r="Q341" s="49"/>
      <c r="R341" s="49"/>
      <c r="S341" s="49"/>
      <c r="T341" s="49"/>
      <c r="U341" s="49"/>
      <c r="V341" s="49"/>
      <c r="W341" s="49"/>
    </row>
    <row r="342" spans="8:23" x14ac:dyDescent="0.2">
      <c r="H342" s="49"/>
      <c r="I342" s="49"/>
      <c r="J342" s="49"/>
      <c r="K342" s="49"/>
      <c r="L342" s="49"/>
      <c r="M342" s="49"/>
      <c r="N342" s="49"/>
      <c r="O342" s="49"/>
      <c r="P342" s="49"/>
      <c r="Q342" s="49"/>
      <c r="R342" s="49"/>
      <c r="S342" s="49"/>
      <c r="T342" s="49"/>
      <c r="U342" s="49"/>
      <c r="V342" s="49"/>
      <c r="W342" s="49"/>
    </row>
    <row r="343" spans="8:23" x14ac:dyDescent="0.2">
      <c r="H343" s="49"/>
      <c r="I343" s="49"/>
      <c r="J343" s="49"/>
      <c r="K343" s="49"/>
      <c r="L343" s="49"/>
      <c r="M343" s="49"/>
      <c r="N343" s="49"/>
      <c r="O343" s="49"/>
      <c r="P343" s="49"/>
      <c r="Q343" s="49"/>
      <c r="R343" s="49"/>
      <c r="S343" s="49"/>
      <c r="T343" s="49"/>
      <c r="U343" s="49"/>
      <c r="V343" s="49"/>
      <c r="W343" s="49"/>
    </row>
    <row r="344" spans="8:23" x14ac:dyDescent="0.2"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49"/>
      <c r="S344" s="49"/>
      <c r="T344" s="49"/>
      <c r="U344" s="49"/>
      <c r="V344" s="49"/>
      <c r="W344" s="49"/>
    </row>
    <row r="345" spans="8:23" x14ac:dyDescent="0.2">
      <c r="H345" s="49"/>
      <c r="I345" s="49"/>
      <c r="J345" s="49"/>
      <c r="K345" s="49"/>
      <c r="L345" s="49"/>
      <c r="M345" s="49"/>
      <c r="N345" s="49"/>
      <c r="O345" s="49"/>
      <c r="P345" s="49"/>
      <c r="Q345" s="49"/>
      <c r="R345" s="49"/>
      <c r="S345" s="49"/>
      <c r="T345" s="49"/>
      <c r="U345" s="49"/>
      <c r="V345" s="49"/>
      <c r="W345" s="49"/>
    </row>
    <row r="346" spans="8:23" x14ac:dyDescent="0.2">
      <c r="H346" s="49"/>
      <c r="I346" s="49"/>
      <c r="J346" s="49"/>
      <c r="K346" s="49"/>
      <c r="L346" s="49"/>
      <c r="M346" s="49"/>
      <c r="N346" s="49"/>
      <c r="O346" s="49"/>
      <c r="P346" s="49"/>
      <c r="Q346" s="49"/>
      <c r="R346" s="49"/>
      <c r="S346" s="49"/>
      <c r="T346" s="49"/>
      <c r="U346" s="49"/>
      <c r="V346" s="49"/>
      <c r="W346" s="49"/>
    </row>
    <row r="347" spans="8:23" x14ac:dyDescent="0.2">
      <c r="H347" s="49"/>
      <c r="I347" s="49"/>
      <c r="J347" s="49"/>
      <c r="K347" s="49"/>
      <c r="L347" s="49"/>
      <c r="M347" s="49"/>
      <c r="N347" s="49"/>
      <c r="O347" s="49"/>
      <c r="P347" s="49"/>
      <c r="Q347" s="49"/>
      <c r="R347" s="49"/>
      <c r="S347" s="49"/>
      <c r="T347" s="49"/>
      <c r="U347" s="49"/>
      <c r="V347" s="49"/>
      <c r="W347" s="49"/>
    </row>
    <row r="348" spans="8:23" x14ac:dyDescent="0.2">
      <c r="H348" s="49"/>
      <c r="I348" s="49"/>
      <c r="J348" s="49"/>
      <c r="K348" s="49"/>
      <c r="L348" s="49"/>
      <c r="M348" s="49"/>
      <c r="N348" s="49"/>
      <c r="O348" s="49"/>
      <c r="P348" s="49"/>
      <c r="Q348" s="49"/>
      <c r="R348" s="49"/>
      <c r="S348" s="49"/>
      <c r="T348" s="49"/>
      <c r="U348" s="49"/>
      <c r="V348" s="49"/>
      <c r="W348" s="49"/>
    </row>
    <row r="349" spans="8:23" x14ac:dyDescent="0.2"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49"/>
      <c r="S349" s="49"/>
      <c r="T349" s="49"/>
      <c r="U349" s="49"/>
      <c r="V349" s="49"/>
      <c r="W349" s="49"/>
    </row>
    <row r="350" spans="8:23" x14ac:dyDescent="0.2">
      <c r="H350" s="49"/>
      <c r="I350" s="49"/>
      <c r="J350" s="49"/>
      <c r="K350" s="49"/>
      <c r="L350" s="49"/>
      <c r="M350" s="49"/>
      <c r="N350" s="49"/>
      <c r="O350" s="49"/>
      <c r="P350" s="49"/>
      <c r="Q350" s="49"/>
      <c r="R350" s="49"/>
      <c r="S350" s="49"/>
      <c r="T350" s="49"/>
      <c r="U350" s="49"/>
      <c r="V350" s="49"/>
      <c r="W350" s="49"/>
    </row>
    <row r="351" spans="8:23" x14ac:dyDescent="0.2">
      <c r="H351" s="49"/>
      <c r="I351" s="49"/>
      <c r="J351" s="49"/>
      <c r="K351" s="49"/>
      <c r="L351" s="49"/>
      <c r="M351" s="49"/>
      <c r="N351" s="49"/>
      <c r="O351" s="49"/>
      <c r="P351" s="49"/>
      <c r="Q351" s="49"/>
      <c r="R351" s="49"/>
      <c r="S351" s="49"/>
      <c r="T351" s="49"/>
      <c r="U351" s="49"/>
      <c r="V351" s="49"/>
      <c r="W351" s="49"/>
    </row>
    <row r="352" spans="8:23" x14ac:dyDescent="0.2">
      <c r="H352" s="49"/>
      <c r="I352" s="49"/>
      <c r="J352" s="49"/>
      <c r="K352" s="49"/>
      <c r="L352" s="49"/>
      <c r="M352" s="49"/>
      <c r="N352" s="49"/>
      <c r="O352" s="49"/>
      <c r="P352" s="49"/>
      <c r="Q352" s="49"/>
      <c r="R352" s="49"/>
      <c r="S352" s="49"/>
      <c r="T352" s="49"/>
      <c r="U352" s="49"/>
      <c r="V352" s="49"/>
      <c r="W352" s="49"/>
    </row>
    <row r="353" spans="8:23" x14ac:dyDescent="0.2">
      <c r="H353" s="49"/>
      <c r="I353" s="49"/>
      <c r="J353" s="49"/>
      <c r="K353" s="49"/>
      <c r="L353" s="49"/>
      <c r="M353" s="49"/>
      <c r="N353" s="49"/>
      <c r="O353" s="49"/>
      <c r="P353" s="49"/>
      <c r="Q353" s="49"/>
      <c r="R353" s="49"/>
      <c r="S353" s="49"/>
      <c r="T353" s="49"/>
      <c r="U353" s="49"/>
      <c r="V353" s="49"/>
      <c r="W353" s="49"/>
    </row>
    <row r="354" spans="8:23" x14ac:dyDescent="0.2"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49"/>
      <c r="S354" s="49"/>
      <c r="T354" s="49"/>
      <c r="U354" s="49"/>
      <c r="V354" s="49"/>
      <c r="W354" s="49"/>
    </row>
    <row r="355" spans="8:23" x14ac:dyDescent="0.2">
      <c r="H355" s="49"/>
      <c r="I355" s="49"/>
      <c r="J355" s="49"/>
      <c r="K355" s="49"/>
      <c r="L355" s="49"/>
      <c r="M355" s="49"/>
      <c r="N355" s="49"/>
      <c r="O355" s="49"/>
      <c r="P355" s="49"/>
      <c r="Q355" s="49"/>
      <c r="R355" s="49"/>
      <c r="S355" s="49"/>
      <c r="T355" s="49"/>
      <c r="U355" s="49"/>
      <c r="V355" s="49"/>
      <c r="W355" s="49"/>
    </row>
    <row r="356" spans="8:23" x14ac:dyDescent="0.2">
      <c r="H356" s="49"/>
      <c r="I356" s="49"/>
      <c r="J356" s="49"/>
      <c r="K356" s="49"/>
      <c r="L356" s="49"/>
      <c r="M356" s="49"/>
      <c r="N356" s="49"/>
      <c r="O356" s="49"/>
      <c r="P356" s="49"/>
      <c r="Q356" s="49"/>
      <c r="R356" s="49"/>
      <c r="S356" s="49"/>
      <c r="T356" s="49"/>
      <c r="U356" s="49"/>
      <c r="V356" s="49"/>
      <c r="W356" s="49"/>
    </row>
    <row r="357" spans="8:23" x14ac:dyDescent="0.2">
      <c r="H357" s="49"/>
      <c r="I357" s="49"/>
      <c r="J357" s="49"/>
      <c r="K357" s="49"/>
      <c r="L357" s="49"/>
      <c r="M357" s="49"/>
      <c r="N357" s="49"/>
      <c r="O357" s="49"/>
      <c r="P357" s="49"/>
      <c r="Q357" s="49"/>
      <c r="R357" s="49"/>
      <c r="S357" s="49"/>
      <c r="T357" s="49"/>
      <c r="U357" s="49"/>
      <c r="V357" s="49"/>
      <c r="W357" s="49"/>
    </row>
    <row r="358" spans="8:23" x14ac:dyDescent="0.2">
      <c r="H358" s="49"/>
      <c r="I358" s="49"/>
      <c r="J358" s="49"/>
      <c r="K358" s="49"/>
      <c r="L358" s="49"/>
      <c r="M358" s="49"/>
      <c r="N358" s="49"/>
      <c r="O358" s="49"/>
      <c r="P358" s="49"/>
      <c r="Q358" s="49"/>
      <c r="R358" s="49"/>
      <c r="S358" s="49"/>
      <c r="T358" s="49"/>
      <c r="U358" s="49"/>
      <c r="V358" s="49"/>
      <c r="W358" s="49"/>
    </row>
    <row r="359" spans="8:23" x14ac:dyDescent="0.2"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49"/>
      <c r="S359" s="49"/>
      <c r="T359" s="49"/>
      <c r="U359" s="49"/>
      <c r="V359" s="49"/>
      <c r="W359" s="49"/>
    </row>
    <row r="360" spans="8:23" x14ac:dyDescent="0.2">
      <c r="H360" s="49"/>
      <c r="I360" s="49"/>
      <c r="J360" s="49"/>
      <c r="K360" s="49"/>
      <c r="L360" s="49"/>
      <c r="M360" s="49"/>
      <c r="N360" s="49"/>
      <c r="O360" s="49"/>
      <c r="P360" s="49"/>
      <c r="Q360" s="49"/>
      <c r="R360" s="49"/>
      <c r="S360" s="49"/>
      <c r="T360" s="49"/>
      <c r="U360" s="49"/>
      <c r="V360" s="49"/>
      <c r="W360" s="49"/>
    </row>
    <row r="361" spans="8:23" x14ac:dyDescent="0.2">
      <c r="H361" s="49"/>
      <c r="I361" s="49"/>
      <c r="J361" s="49"/>
      <c r="K361" s="49"/>
      <c r="L361" s="49"/>
      <c r="M361" s="49"/>
      <c r="N361" s="49"/>
      <c r="O361" s="49"/>
      <c r="P361" s="49"/>
      <c r="Q361" s="49"/>
      <c r="R361" s="49"/>
      <c r="S361" s="49"/>
      <c r="T361" s="49"/>
      <c r="U361" s="49"/>
      <c r="V361" s="49"/>
      <c r="W361" s="49"/>
    </row>
    <row r="362" spans="8:23" x14ac:dyDescent="0.2">
      <c r="H362" s="49"/>
      <c r="I362" s="49"/>
      <c r="J362" s="49"/>
      <c r="K362" s="49"/>
      <c r="L362" s="49"/>
      <c r="M362" s="49"/>
      <c r="N362" s="49"/>
      <c r="O362" s="49"/>
      <c r="P362" s="49"/>
      <c r="Q362" s="49"/>
      <c r="R362" s="49"/>
      <c r="S362" s="49"/>
      <c r="T362" s="49"/>
      <c r="U362" s="49"/>
      <c r="V362" s="49"/>
      <c r="W362" s="49"/>
    </row>
    <row r="363" spans="8:23" x14ac:dyDescent="0.2">
      <c r="H363" s="49"/>
      <c r="I363" s="49"/>
      <c r="J363" s="49"/>
      <c r="K363" s="49"/>
      <c r="L363" s="49"/>
      <c r="M363" s="49"/>
      <c r="N363" s="49"/>
      <c r="O363" s="49"/>
      <c r="P363" s="49"/>
      <c r="Q363" s="49"/>
      <c r="R363" s="49"/>
      <c r="S363" s="49"/>
      <c r="T363" s="49"/>
      <c r="U363" s="49"/>
      <c r="V363" s="49"/>
      <c r="W363" s="49"/>
    </row>
    <row r="364" spans="8:23" x14ac:dyDescent="0.2"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49"/>
      <c r="S364" s="49"/>
      <c r="T364" s="49"/>
      <c r="U364" s="49"/>
      <c r="V364" s="49"/>
      <c r="W364" s="49"/>
    </row>
    <row r="365" spans="8:23" x14ac:dyDescent="0.2">
      <c r="H365" s="49"/>
      <c r="I365" s="49"/>
      <c r="J365" s="49"/>
      <c r="K365" s="49"/>
      <c r="L365" s="49"/>
      <c r="M365" s="49"/>
      <c r="N365" s="49"/>
      <c r="O365" s="49"/>
      <c r="P365" s="49"/>
      <c r="Q365" s="49"/>
      <c r="R365" s="49"/>
      <c r="S365" s="49"/>
      <c r="T365" s="49"/>
      <c r="U365" s="49"/>
      <c r="V365" s="49"/>
      <c r="W365" s="49"/>
    </row>
    <row r="366" spans="8:23" x14ac:dyDescent="0.2">
      <c r="H366" s="49"/>
      <c r="I366" s="49"/>
      <c r="J366" s="49"/>
      <c r="K366" s="49"/>
      <c r="L366" s="49"/>
      <c r="M366" s="49"/>
      <c r="N366" s="49"/>
      <c r="O366" s="49"/>
      <c r="P366" s="49"/>
      <c r="Q366" s="49"/>
      <c r="R366" s="49"/>
      <c r="S366" s="49"/>
      <c r="T366" s="49"/>
      <c r="U366" s="49"/>
      <c r="V366" s="49"/>
      <c r="W366" s="49"/>
    </row>
    <row r="367" spans="8:23" x14ac:dyDescent="0.2">
      <c r="H367" s="49"/>
      <c r="I367" s="49"/>
      <c r="J367" s="49"/>
      <c r="K367" s="49"/>
      <c r="L367" s="49"/>
      <c r="M367" s="49"/>
      <c r="N367" s="49"/>
      <c r="O367" s="49"/>
      <c r="P367" s="49"/>
      <c r="Q367" s="49"/>
      <c r="R367" s="49"/>
      <c r="S367" s="49"/>
      <c r="T367" s="49"/>
      <c r="U367" s="49"/>
      <c r="V367" s="49"/>
      <c r="W367" s="49"/>
    </row>
    <row r="368" spans="8:23" x14ac:dyDescent="0.2">
      <c r="H368" s="49"/>
      <c r="I368" s="49"/>
      <c r="J368" s="49"/>
      <c r="K368" s="49"/>
      <c r="L368" s="49"/>
      <c r="M368" s="49"/>
      <c r="N368" s="49"/>
      <c r="O368" s="49"/>
      <c r="P368" s="49"/>
      <c r="Q368" s="49"/>
      <c r="R368" s="49"/>
      <c r="S368" s="49"/>
      <c r="T368" s="49"/>
      <c r="U368" s="49"/>
      <c r="V368" s="49"/>
      <c r="W368" s="49"/>
    </row>
    <row r="369" spans="8:23" x14ac:dyDescent="0.2"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49"/>
      <c r="S369" s="49"/>
      <c r="T369" s="49"/>
      <c r="U369" s="49"/>
      <c r="V369" s="49"/>
      <c r="W369" s="49"/>
    </row>
    <row r="370" spans="8:23" x14ac:dyDescent="0.2">
      <c r="H370" s="49"/>
      <c r="I370" s="49"/>
      <c r="J370" s="49"/>
      <c r="K370" s="49"/>
      <c r="L370" s="49"/>
      <c r="M370" s="49"/>
      <c r="N370" s="49"/>
      <c r="O370" s="49"/>
      <c r="P370" s="49"/>
      <c r="Q370" s="49"/>
      <c r="R370" s="49"/>
      <c r="S370" s="49"/>
      <c r="T370" s="49"/>
      <c r="U370" s="49"/>
      <c r="V370" s="49"/>
      <c r="W370" s="49"/>
    </row>
    <row r="371" spans="8:23" x14ac:dyDescent="0.2">
      <c r="H371" s="49"/>
      <c r="I371" s="49"/>
      <c r="J371" s="49"/>
      <c r="K371" s="49"/>
      <c r="L371" s="49"/>
      <c r="M371" s="49"/>
      <c r="N371" s="49"/>
      <c r="O371" s="49"/>
      <c r="P371" s="49"/>
      <c r="Q371" s="49"/>
      <c r="R371" s="49"/>
      <c r="S371" s="49"/>
      <c r="T371" s="49"/>
      <c r="U371" s="49"/>
      <c r="V371" s="49"/>
      <c r="W371" s="49"/>
    </row>
    <row r="372" spans="8:23" x14ac:dyDescent="0.2">
      <c r="H372" s="49"/>
      <c r="I372" s="49"/>
      <c r="J372" s="49"/>
      <c r="K372" s="49"/>
      <c r="L372" s="49"/>
      <c r="M372" s="49"/>
      <c r="N372" s="49"/>
      <c r="O372" s="49"/>
      <c r="P372" s="49"/>
      <c r="Q372" s="49"/>
      <c r="R372" s="49"/>
      <c r="S372" s="49"/>
      <c r="T372" s="49"/>
      <c r="U372" s="49"/>
      <c r="V372" s="49"/>
      <c r="W372" s="49"/>
    </row>
    <row r="373" spans="8:23" x14ac:dyDescent="0.2">
      <c r="H373" s="49"/>
      <c r="I373" s="49"/>
      <c r="J373" s="49"/>
      <c r="K373" s="49"/>
      <c r="L373" s="49"/>
      <c r="M373" s="49"/>
      <c r="N373" s="49"/>
      <c r="O373" s="49"/>
      <c r="P373" s="49"/>
      <c r="Q373" s="49"/>
      <c r="R373" s="49"/>
      <c r="S373" s="49"/>
      <c r="T373" s="49"/>
      <c r="U373" s="49"/>
      <c r="V373" s="49"/>
      <c r="W373" s="49"/>
    </row>
    <row r="374" spans="8:23" x14ac:dyDescent="0.2"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49"/>
      <c r="S374" s="49"/>
      <c r="T374" s="49"/>
      <c r="U374" s="49"/>
      <c r="V374" s="49"/>
      <c r="W374" s="49"/>
    </row>
    <row r="375" spans="8:23" x14ac:dyDescent="0.2">
      <c r="H375" s="49"/>
      <c r="I375" s="49"/>
      <c r="J375" s="49"/>
      <c r="K375" s="49"/>
      <c r="L375" s="49"/>
      <c r="M375" s="49"/>
      <c r="N375" s="49"/>
      <c r="O375" s="49"/>
      <c r="P375" s="49"/>
      <c r="Q375" s="49"/>
      <c r="R375" s="49"/>
      <c r="S375" s="49"/>
      <c r="T375" s="49"/>
      <c r="U375" s="49"/>
      <c r="V375" s="49"/>
      <c r="W375" s="49"/>
    </row>
    <row r="376" spans="8:23" x14ac:dyDescent="0.2">
      <c r="H376" s="49"/>
      <c r="I376" s="49"/>
      <c r="J376" s="49"/>
      <c r="K376" s="49"/>
      <c r="L376" s="49"/>
      <c r="M376" s="49"/>
      <c r="N376" s="49"/>
      <c r="O376" s="49"/>
      <c r="P376" s="49"/>
      <c r="Q376" s="49"/>
      <c r="R376" s="49"/>
      <c r="S376" s="49"/>
      <c r="T376" s="49"/>
      <c r="U376" s="49"/>
      <c r="V376" s="49"/>
      <c r="W376" s="49"/>
    </row>
    <row r="377" spans="8:23" x14ac:dyDescent="0.2">
      <c r="H377" s="49"/>
      <c r="I377" s="49"/>
      <c r="J377" s="49"/>
      <c r="K377" s="49"/>
      <c r="L377" s="49"/>
      <c r="M377" s="49"/>
      <c r="N377" s="49"/>
      <c r="O377" s="49"/>
      <c r="P377" s="49"/>
      <c r="Q377" s="49"/>
      <c r="R377" s="49"/>
      <c r="S377" s="49"/>
      <c r="T377" s="49"/>
      <c r="U377" s="49"/>
      <c r="V377" s="49"/>
      <c r="W377" s="49"/>
    </row>
    <row r="378" spans="8:23" x14ac:dyDescent="0.2">
      <c r="H378" s="49"/>
      <c r="I378" s="49"/>
      <c r="J378" s="49"/>
      <c r="K378" s="49"/>
      <c r="L378" s="49"/>
      <c r="M378" s="49"/>
      <c r="N378" s="49"/>
      <c r="O378" s="49"/>
      <c r="P378" s="49"/>
      <c r="Q378" s="49"/>
      <c r="R378" s="49"/>
      <c r="S378" s="49"/>
      <c r="T378" s="49"/>
      <c r="U378" s="49"/>
      <c r="V378" s="49"/>
      <c r="W378" s="49"/>
    </row>
    <row r="379" spans="8:23" x14ac:dyDescent="0.2"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49"/>
      <c r="S379" s="49"/>
      <c r="T379" s="49"/>
      <c r="U379" s="49"/>
      <c r="V379" s="49"/>
      <c r="W379" s="49"/>
    </row>
    <row r="380" spans="8:23" x14ac:dyDescent="0.2">
      <c r="H380" s="49"/>
      <c r="I380" s="49"/>
      <c r="J380" s="49"/>
      <c r="K380" s="49"/>
      <c r="L380" s="49"/>
      <c r="M380" s="49"/>
      <c r="N380" s="49"/>
      <c r="O380" s="49"/>
      <c r="P380" s="49"/>
      <c r="Q380" s="49"/>
      <c r="R380" s="49"/>
      <c r="S380" s="49"/>
      <c r="T380" s="49"/>
      <c r="U380" s="49"/>
      <c r="V380" s="49"/>
      <c r="W380" s="49"/>
    </row>
    <row r="381" spans="8:23" x14ac:dyDescent="0.2">
      <c r="H381" s="49"/>
      <c r="I381" s="49"/>
      <c r="J381" s="49"/>
      <c r="K381" s="49"/>
      <c r="L381" s="49"/>
      <c r="M381" s="49"/>
      <c r="N381" s="49"/>
      <c r="O381" s="49"/>
      <c r="P381" s="49"/>
      <c r="Q381" s="49"/>
      <c r="R381" s="49"/>
      <c r="S381" s="49"/>
      <c r="T381" s="49"/>
      <c r="U381" s="49"/>
      <c r="V381" s="49"/>
      <c r="W381" s="49"/>
    </row>
    <row r="382" spans="8:23" x14ac:dyDescent="0.2">
      <c r="H382" s="49"/>
      <c r="I382" s="49"/>
      <c r="J382" s="49"/>
      <c r="K382" s="49"/>
      <c r="L382" s="49"/>
      <c r="M382" s="49"/>
      <c r="N382" s="49"/>
      <c r="O382" s="49"/>
      <c r="P382" s="49"/>
      <c r="Q382" s="49"/>
      <c r="R382" s="49"/>
      <c r="S382" s="49"/>
      <c r="T382" s="49"/>
      <c r="U382" s="49"/>
      <c r="V382" s="49"/>
      <c r="W382" s="49"/>
    </row>
    <row r="383" spans="8:23" x14ac:dyDescent="0.2">
      <c r="H383" s="49"/>
      <c r="I383" s="49"/>
      <c r="J383" s="49"/>
      <c r="K383" s="49"/>
      <c r="L383" s="49"/>
      <c r="M383" s="49"/>
      <c r="N383" s="49"/>
      <c r="O383" s="49"/>
      <c r="P383" s="49"/>
      <c r="Q383" s="49"/>
      <c r="R383" s="49"/>
      <c r="S383" s="49"/>
      <c r="T383" s="49"/>
      <c r="U383" s="49"/>
      <c r="V383" s="49"/>
      <c r="W383" s="49"/>
    </row>
    <row r="384" spans="8:23" x14ac:dyDescent="0.2"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49"/>
      <c r="S384" s="49"/>
      <c r="T384" s="49"/>
      <c r="U384" s="49"/>
      <c r="V384" s="49"/>
      <c r="W384" s="49"/>
    </row>
    <row r="385" spans="8:23" x14ac:dyDescent="0.2">
      <c r="H385" s="49"/>
      <c r="I385" s="49"/>
      <c r="J385" s="49"/>
      <c r="K385" s="49"/>
      <c r="L385" s="49"/>
      <c r="M385" s="49"/>
      <c r="N385" s="49"/>
      <c r="O385" s="49"/>
      <c r="P385" s="49"/>
      <c r="Q385" s="49"/>
      <c r="R385" s="49"/>
      <c r="S385" s="49"/>
      <c r="T385" s="49"/>
      <c r="U385" s="49"/>
      <c r="V385" s="49"/>
      <c r="W385" s="49"/>
    </row>
    <row r="386" spans="8:23" x14ac:dyDescent="0.2">
      <c r="H386" s="49"/>
      <c r="I386" s="49"/>
      <c r="J386" s="49"/>
      <c r="K386" s="49"/>
      <c r="L386" s="49"/>
      <c r="M386" s="49"/>
      <c r="N386" s="49"/>
      <c r="O386" s="49"/>
      <c r="P386" s="49"/>
      <c r="Q386" s="49"/>
      <c r="R386" s="49"/>
      <c r="S386" s="49"/>
      <c r="T386" s="49"/>
      <c r="U386" s="49"/>
      <c r="V386" s="49"/>
      <c r="W386" s="49"/>
    </row>
    <row r="387" spans="8:23" x14ac:dyDescent="0.2">
      <c r="H387" s="49"/>
      <c r="I387" s="49"/>
      <c r="J387" s="49"/>
      <c r="K387" s="49"/>
      <c r="L387" s="49"/>
      <c r="M387" s="49"/>
      <c r="N387" s="49"/>
      <c r="O387" s="49"/>
      <c r="P387" s="49"/>
      <c r="Q387" s="49"/>
      <c r="R387" s="49"/>
      <c r="S387" s="49"/>
      <c r="T387" s="49"/>
      <c r="U387" s="49"/>
      <c r="V387" s="49"/>
      <c r="W387" s="49"/>
    </row>
    <row r="388" spans="8:23" x14ac:dyDescent="0.2">
      <c r="H388" s="49"/>
      <c r="I388" s="49"/>
      <c r="J388" s="49"/>
      <c r="K388" s="49"/>
      <c r="L388" s="49"/>
      <c r="M388" s="49"/>
      <c r="N388" s="49"/>
      <c r="O388" s="49"/>
      <c r="P388" s="49"/>
      <c r="Q388" s="49"/>
      <c r="R388" s="49"/>
      <c r="S388" s="49"/>
      <c r="T388" s="49"/>
      <c r="U388" s="49"/>
      <c r="V388" s="49"/>
      <c r="W388" s="49"/>
    </row>
    <row r="389" spans="8:23" x14ac:dyDescent="0.2"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49"/>
      <c r="S389" s="49"/>
      <c r="T389" s="49"/>
      <c r="U389" s="49"/>
      <c r="V389" s="49"/>
      <c r="W389" s="49"/>
    </row>
    <row r="390" spans="8:23" x14ac:dyDescent="0.2">
      <c r="H390" s="49"/>
      <c r="I390" s="49"/>
      <c r="J390" s="49"/>
      <c r="K390" s="49"/>
      <c r="L390" s="49"/>
      <c r="M390" s="49"/>
      <c r="N390" s="49"/>
      <c r="O390" s="49"/>
      <c r="P390" s="49"/>
      <c r="Q390" s="49"/>
      <c r="R390" s="49"/>
      <c r="S390" s="49"/>
      <c r="T390" s="49"/>
      <c r="U390" s="49"/>
      <c r="V390" s="49"/>
      <c r="W390" s="49"/>
    </row>
    <row r="391" spans="8:23" x14ac:dyDescent="0.2">
      <c r="H391" s="49"/>
      <c r="I391" s="49"/>
      <c r="J391" s="49"/>
      <c r="K391" s="49"/>
      <c r="L391" s="49"/>
      <c r="M391" s="49"/>
      <c r="N391" s="49"/>
      <c r="O391" s="49"/>
      <c r="P391" s="49"/>
      <c r="Q391" s="49"/>
      <c r="R391" s="49"/>
      <c r="S391" s="49"/>
      <c r="T391" s="49"/>
      <c r="U391" s="49"/>
      <c r="V391" s="49"/>
      <c r="W391" s="49"/>
    </row>
    <row r="392" spans="8:23" x14ac:dyDescent="0.2">
      <c r="H392" s="49"/>
      <c r="I392" s="49"/>
      <c r="J392" s="49"/>
      <c r="K392" s="49"/>
      <c r="L392" s="49"/>
      <c r="M392" s="49"/>
      <c r="N392" s="49"/>
      <c r="O392" s="49"/>
      <c r="P392" s="49"/>
      <c r="Q392" s="49"/>
      <c r="R392" s="49"/>
      <c r="S392" s="49"/>
      <c r="T392" s="49"/>
      <c r="U392" s="49"/>
      <c r="V392" s="49"/>
      <c r="W392" s="49"/>
    </row>
    <row r="393" spans="8:23" x14ac:dyDescent="0.2">
      <c r="H393" s="49"/>
      <c r="I393" s="49"/>
      <c r="J393" s="49"/>
      <c r="K393" s="49"/>
      <c r="L393" s="49"/>
      <c r="M393" s="49"/>
      <c r="N393" s="49"/>
      <c r="O393" s="49"/>
      <c r="P393" s="49"/>
      <c r="Q393" s="49"/>
      <c r="R393" s="49"/>
      <c r="S393" s="49"/>
      <c r="T393" s="49"/>
      <c r="U393" s="49"/>
      <c r="V393" s="49"/>
      <c r="W393" s="49"/>
    </row>
    <row r="394" spans="8:23" x14ac:dyDescent="0.2"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49"/>
      <c r="S394" s="49"/>
      <c r="T394" s="49"/>
      <c r="U394" s="49"/>
      <c r="V394" s="49"/>
      <c r="W394" s="49"/>
    </row>
    <row r="395" spans="8:23" x14ac:dyDescent="0.2">
      <c r="H395" s="49"/>
      <c r="I395" s="49"/>
      <c r="J395" s="49"/>
      <c r="K395" s="49"/>
      <c r="L395" s="49"/>
      <c r="M395" s="49"/>
      <c r="N395" s="49"/>
      <c r="O395" s="49"/>
      <c r="P395" s="49"/>
      <c r="Q395" s="49"/>
      <c r="R395" s="49"/>
      <c r="S395" s="49"/>
      <c r="T395" s="49"/>
      <c r="U395" s="49"/>
      <c r="V395" s="49"/>
      <c r="W395" s="49"/>
    </row>
    <row r="396" spans="8:23" x14ac:dyDescent="0.2">
      <c r="H396" s="49"/>
      <c r="I396" s="49"/>
      <c r="J396" s="49"/>
      <c r="K396" s="49"/>
      <c r="L396" s="49"/>
      <c r="M396" s="49"/>
      <c r="N396" s="49"/>
      <c r="O396" s="49"/>
      <c r="P396" s="49"/>
      <c r="Q396" s="49"/>
      <c r="R396" s="49"/>
      <c r="S396" s="49"/>
      <c r="T396" s="49"/>
      <c r="U396" s="49"/>
      <c r="V396" s="49"/>
      <c r="W396" s="49"/>
    </row>
    <row r="397" spans="8:23" x14ac:dyDescent="0.2">
      <c r="H397" s="49"/>
      <c r="I397" s="49"/>
      <c r="J397" s="49"/>
      <c r="K397" s="49"/>
      <c r="L397" s="49"/>
      <c r="M397" s="49"/>
      <c r="N397" s="49"/>
      <c r="O397" s="49"/>
      <c r="P397" s="49"/>
      <c r="Q397" s="49"/>
      <c r="R397" s="49"/>
      <c r="S397" s="49"/>
      <c r="T397" s="49"/>
      <c r="U397" s="49"/>
      <c r="V397" s="49"/>
      <c r="W397" s="49"/>
    </row>
    <row r="398" spans="8:23" x14ac:dyDescent="0.2">
      <c r="H398" s="49"/>
      <c r="I398" s="49"/>
      <c r="J398" s="49"/>
      <c r="K398" s="49"/>
      <c r="L398" s="49"/>
      <c r="M398" s="49"/>
      <c r="N398" s="49"/>
      <c r="O398" s="49"/>
      <c r="P398" s="49"/>
      <c r="Q398" s="49"/>
      <c r="R398" s="49"/>
      <c r="S398" s="49"/>
      <c r="T398" s="49"/>
      <c r="U398" s="49"/>
      <c r="V398" s="49"/>
      <c r="W398" s="49"/>
    </row>
    <row r="399" spans="8:23" x14ac:dyDescent="0.2"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49"/>
      <c r="S399" s="49"/>
      <c r="T399" s="49"/>
      <c r="U399" s="49"/>
      <c r="V399" s="49"/>
      <c r="W399" s="49"/>
    </row>
    <row r="400" spans="8:23" x14ac:dyDescent="0.2">
      <c r="H400" s="49"/>
      <c r="I400" s="49"/>
      <c r="J400" s="49"/>
      <c r="K400" s="49"/>
      <c r="L400" s="49"/>
      <c r="M400" s="49"/>
      <c r="N400" s="49"/>
      <c r="O400" s="49"/>
      <c r="P400" s="49"/>
      <c r="Q400" s="49"/>
      <c r="R400" s="49"/>
      <c r="S400" s="49"/>
      <c r="T400" s="49"/>
      <c r="U400" s="49"/>
      <c r="V400" s="49"/>
      <c r="W400" s="49"/>
    </row>
    <row r="401" spans="8:23" x14ac:dyDescent="0.2">
      <c r="H401" s="49"/>
      <c r="I401" s="49"/>
      <c r="J401" s="49"/>
      <c r="K401" s="49"/>
      <c r="L401" s="49"/>
      <c r="M401" s="49"/>
      <c r="N401" s="49"/>
      <c r="O401" s="49"/>
      <c r="P401" s="49"/>
      <c r="Q401" s="49"/>
      <c r="R401" s="49"/>
      <c r="S401" s="49"/>
      <c r="T401" s="49"/>
      <c r="U401" s="49"/>
      <c r="V401" s="49"/>
      <c r="W401" s="49"/>
    </row>
    <row r="402" spans="8:23" x14ac:dyDescent="0.2">
      <c r="H402" s="49"/>
      <c r="I402" s="49"/>
      <c r="J402" s="49"/>
      <c r="K402" s="49"/>
      <c r="L402" s="49"/>
      <c r="M402" s="49"/>
      <c r="N402" s="49"/>
      <c r="O402" s="49"/>
      <c r="P402" s="49"/>
      <c r="Q402" s="49"/>
      <c r="R402" s="49"/>
      <c r="S402" s="49"/>
      <c r="T402" s="49"/>
      <c r="U402" s="49"/>
      <c r="V402" s="49"/>
      <c r="W402" s="49"/>
    </row>
    <row r="403" spans="8:23" x14ac:dyDescent="0.2">
      <c r="H403" s="49"/>
      <c r="I403" s="49"/>
      <c r="J403" s="49"/>
      <c r="K403" s="49"/>
      <c r="L403" s="49"/>
      <c r="M403" s="49"/>
      <c r="N403" s="49"/>
      <c r="O403" s="49"/>
      <c r="P403" s="49"/>
      <c r="Q403" s="49"/>
      <c r="R403" s="49"/>
      <c r="S403" s="49"/>
      <c r="T403" s="49"/>
      <c r="U403" s="49"/>
      <c r="V403" s="49"/>
      <c r="W403" s="49"/>
    </row>
    <row r="404" spans="8:23" x14ac:dyDescent="0.2"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49"/>
      <c r="S404" s="49"/>
      <c r="T404" s="49"/>
      <c r="U404" s="49"/>
      <c r="V404" s="49"/>
      <c r="W404" s="49"/>
    </row>
    <row r="405" spans="8:23" x14ac:dyDescent="0.2">
      <c r="H405" s="49"/>
      <c r="I405" s="49"/>
      <c r="J405" s="49"/>
      <c r="K405" s="49"/>
      <c r="L405" s="49"/>
      <c r="M405" s="49"/>
      <c r="N405" s="49"/>
      <c r="O405" s="49"/>
      <c r="P405" s="49"/>
      <c r="Q405" s="49"/>
      <c r="R405" s="49"/>
      <c r="S405" s="49"/>
      <c r="T405" s="49"/>
      <c r="U405" s="49"/>
      <c r="V405" s="49"/>
      <c r="W405" s="49"/>
    </row>
    <row r="406" spans="8:23" x14ac:dyDescent="0.2">
      <c r="H406" s="49"/>
      <c r="I406" s="49"/>
      <c r="J406" s="49"/>
      <c r="K406" s="49"/>
      <c r="L406" s="49"/>
      <c r="M406" s="49"/>
      <c r="N406" s="49"/>
      <c r="O406" s="49"/>
      <c r="P406" s="49"/>
      <c r="Q406" s="49"/>
      <c r="R406" s="49"/>
      <c r="S406" s="49"/>
      <c r="T406" s="49"/>
      <c r="U406" s="49"/>
      <c r="V406" s="49"/>
      <c r="W406" s="49"/>
    </row>
    <row r="407" spans="8:23" x14ac:dyDescent="0.2">
      <c r="H407" s="49"/>
      <c r="I407" s="49"/>
      <c r="J407" s="49"/>
      <c r="K407" s="49"/>
      <c r="L407" s="49"/>
      <c r="M407" s="49"/>
      <c r="N407" s="49"/>
      <c r="O407" s="49"/>
      <c r="P407" s="49"/>
      <c r="Q407" s="49"/>
      <c r="R407" s="49"/>
      <c r="S407" s="49"/>
      <c r="T407" s="49"/>
      <c r="U407" s="49"/>
      <c r="V407" s="49"/>
      <c r="W407" s="49"/>
    </row>
    <row r="408" spans="8:23" x14ac:dyDescent="0.2">
      <c r="H408" s="49"/>
      <c r="I408" s="49"/>
      <c r="J408" s="49"/>
      <c r="K408" s="49"/>
      <c r="L408" s="49"/>
      <c r="M408" s="49"/>
      <c r="N408" s="49"/>
      <c r="O408" s="49"/>
      <c r="P408" s="49"/>
      <c r="Q408" s="49"/>
      <c r="R408" s="49"/>
      <c r="S408" s="49"/>
      <c r="T408" s="49"/>
      <c r="U408" s="49"/>
      <c r="V408" s="49"/>
      <c r="W408" s="49"/>
    </row>
    <row r="409" spans="8:23" x14ac:dyDescent="0.2">
      <c r="H409" s="49"/>
      <c r="I409" s="49"/>
      <c r="J409" s="49"/>
      <c r="K409" s="49"/>
      <c r="L409" s="49"/>
      <c r="M409" s="49"/>
      <c r="N409" s="49"/>
      <c r="O409" s="49"/>
      <c r="P409" s="49"/>
      <c r="Q409" s="49"/>
      <c r="R409" s="49"/>
      <c r="S409" s="49"/>
      <c r="T409" s="49"/>
      <c r="U409" s="49"/>
      <c r="V409" s="49"/>
      <c r="W409" s="49"/>
    </row>
    <row r="410" spans="8:23" x14ac:dyDescent="0.2"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49"/>
      <c r="S410" s="49"/>
      <c r="T410" s="49"/>
      <c r="U410" s="49"/>
      <c r="V410" s="49"/>
      <c r="W410" s="49"/>
    </row>
    <row r="411" spans="8:23" x14ac:dyDescent="0.2">
      <c r="H411" s="49"/>
      <c r="I411" s="49"/>
      <c r="J411" s="49"/>
      <c r="K411" s="49"/>
      <c r="L411" s="49"/>
      <c r="M411" s="49"/>
      <c r="N411" s="49"/>
      <c r="O411" s="49"/>
      <c r="P411" s="49"/>
      <c r="Q411" s="49"/>
      <c r="R411" s="49"/>
      <c r="S411" s="49"/>
      <c r="T411" s="49"/>
      <c r="U411" s="49"/>
      <c r="V411" s="49"/>
      <c r="W411" s="49"/>
    </row>
    <row r="412" spans="8:23" x14ac:dyDescent="0.2">
      <c r="H412" s="49"/>
      <c r="I412" s="49"/>
      <c r="J412" s="49"/>
      <c r="K412" s="49"/>
      <c r="L412" s="49"/>
      <c r="M412" s="49"/>
      <c r="N412" s="49"/>
      <c r="O412" s="49"/>
      <c r="P412" s="49"/>
      <c r="Q412" s="49"/>
      <c r="R412" s="49"/>
      <c r="S412" s="49"/>
      <c r="T412" s="49"/>
      <c r="U412" s="49"/>
      <c r="V412" s="49"/>
      <c r="W412" s="49"/>
    </row>
    <row r="413" spans="8:23" x14ac:dyDescent="0.2">
      <c r="H413" s="49"/>
      <c r="I413" s="49"/>
      <c r="J413" s="49"/>
      <c r="K413" s="49"/>
      <c r="L413" s="49"/>
      <c r="M413" s="49"/>
      <c r="N413" s="49"/>
      <c r="O413" s="49"/>
      <c r="P413" s="49"/>
      <c r="Q413" s="49"/>
      <c r="R413" s="49"/>
      <c r="S413" s="49"/>
      <c r="T413" s="49"/>
      <c r="U413" s="49"/>
      <c r="V413" s="49"/>
      <c r="W413" s="49"/>
    </row>
    <row r="414" spans="8:23" x14ac:dyDescent="0.2">
      <c r="H414" s="49"/>
      <c r="I414" s="49"/>
      <c r="J414" s="49"/>
      <c r="K414" s="49"/>
      <c r="L414" s="49"/>
      <c r="M414" s="49"/>
      <c r="N414" s="49"/>
      <c r="O414" s="49"/>
      <c r="P414" s="49"/>
      <c r="Q414" s="49"/>
      <c r="R414" s="49"/>
      <c r="S414" s="49"/>
      <c r="T414" s="49"/>
      <c r="U414" s="49"/>
      <c r="V414" s="49"/>
      <c r="W414" s="49"/>
    </row>
    <row r="415" spans="8:23" x14ac:dyDescent="0.2"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49"/>
      <c r="S415" s="49"/>
      <c r="T415" s="49"/>
      <c r="U415" s="49"/>
      <c r="V415" s="49"/>
      <c r="W415" s="49"/>
    </row>
    <row r="416" spans="8:23" x14ac:dyDescent="0.2">
      <c r="H416" s="49"/>
      <c r="I416" s="49"/>
      <c r="J416" s="49"/>
      <c r="K416" s="49"/>
      <c r="L416" s="49"/>
      <c r="M416" s="49"/>
      <c r="N416" s="49"/>
      <c r="O416" s="49"/>
      <c r="P416" s="49"/>
      <c r="Q416" s="49"/>
      <c r="R416" s="49"/>
      <c r="S416" s="49"/>
      <c r="T416" s="49"/>
      <c r="U416" s="49"/>
      <c r="V416" s="49"/>
      <c r="W416" s="49"/>
    </row>
    <row r="417" spans="8:23" x14ac:dyDescent="0.2">
      <c r="H417" s="49"/>
      <c r="I417" s="49"/>
      <c r="J417" s="49"/>
      <c r="K417" s="49"/>
      <c r="L417" s="49"/>
      <c r="M417" s="49"/>
      <c r="N417" s="49"/>
      <c r="O417" s="49"/>
      <c r="P417" s="49"/>
      <c r="Q417" s="49"/>
      <c r="R417" s="49"/>
      <c r="S417" s="49"/>
      <c r="T417" s="49"/>
      <c r="U417" s="49"/>
      <c r="V417" s="49"/>
      <c r="W417" s="49"/>
    </row>
    <row r="418" spans="8:23" x14ac:dyDescent="0.2">
      <c r="H418" s="49"/>
      <c r="I418" s="49"/>
      <c r="J418" s="49"/>
      <c r="K418" s="49"/>
      <c r="L418" s="49"/>
      <c r="M418" s="49"/>
      <c r="N418" s="49"/>
      <c r="O418" s="49"/>
      <c r="P418" s="49"/>
      <c r="Q418" s="49"/>
      <c r="R418" s="49"/>
      <c r="S418" s="49"/>
      <c r="T418" s="49"/>
      <c r="U418" s="49"/>
      <c r="V418" s="49"/>
      <c r="W418" s="49"/>
    </row>
    <row r="419" spans="8:23" x14ac:dyDescent="0.2">
      <c r="H419" s="49"/>
      <c r="I419" s="49"/>
      <c r="J419" s="49"/>
      <c r="K419" s="49"/>
      <c r="L419" s="49"/>
      <c r="M419" s="49"/>
      <c r="N419" s="49"/>
      <c r="O419" s="49"/>
      <c r="P419" s="49"/>
      <c r="Q419" s="49"/>
      <c r="R419" s="49"/>
      <c r="S419" s="49"/>
      <c r="T419" s="49"/>
      <c r="U419" s="49"/>
      <c r="V419" s="49"/>
      <c r="W419" s="49"/>
    </row>
    <row r="420" spans="8:23" x14ac:dyDescent="0.2"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49"/>
      <c r="S420" s="49"/>
      <c r="T420" s="49"/>
      <c r="U420" s="49"/>
      <c r="V420" s="49"/>
      <c r="W420" s="49"/>
    </row>
    <row r="421" spans="8:23" x14ac:dyDescent="0.2">
      <c r="H421" s="49"/>
      <c r="I421" s="49"/>
      <c r="J421" s="49"/>
      <c r="K421" s="49"/>
      <c r="L421" s="49"/>
      <c r="M421" s="49"/>
      <c r="N421" s="49"/>
      <c r="O421" s="49"/>
      <c r="P421" s="49"/>
      <c r="Q421" s="49"/>
      <c r="R421" s="49"/>
      <c r="S421" s="49"/>
      <c r="T421" s="49"/>
      <c r="U421" s="49"/>
      <c r="V421" s="49"/>
      <c r="W421" s="49"/>
    </row>
    <row r="422" spans="8:23" x14ac:dyDescent="0.2">
      <c r="H422" s="49"/>
      <c r="I422" s="49"/>
      <c r="J422" s="49"/>
      <c r="K422" s="49"/>
      <c r="L422" s="49"/>
      <c r="M422" s="49"/>
      <c r="N422" s="49"/>
      <c r="O422" s="49"/>
      <c r="P422" s="49"/>
      <c r="Q422" s="49"/>
      <c r="R422" s="49"/>
      <c r="S422" s="49"/>
      <c r="T422" s="49"/>
      <c r="U422" s="49"/>
      <c r="V422" s="49"/>
      <c r="W422" s="49"/>
    </row>
    <row r="423" spans="8:23" x14ac:dyDescent="0.2">
      <c r="H423" s="49"/>
      <c r="I423" s="49"/>
      <c r="J423" s="49"/>
      <c r="K423" s="49"/>
      <c r="L423" s="49"/>
      <c r="M423" s="49"/>
      <c r="N423" s="49"/>
      <c r="O423" s="49"/>
      <c r="P423" s="49"/>
      <c r="Q423" s="49"/>
      <c r="R423" s="49"/>
      <c r="S423" s="49"/>
      <c r="T423" s="49"/>
      <c r="U423" s="49"/>
      <c r="V423" s="49"/>
      <c r="W423" s="49"/>
    </row>
    <row r="424" spans="8:23" x14ac:dyDescent="0.2">
      <c r="H424" s="49"/>
      <c r="I424" s="49"/>
      <c r="J424" s="49"/>
      <c r="K424" s="49"/>
      <c r="L424" s="49"/>
      <c r="M424" s="49"/>
      <c r="N424" s="49"/>
      <c r="O424" s="49"/>
      <c r="P424" s="49"/>
      <c r="Q424" s="49"/>
      <c r="R424" s="49"/>
      <c r="S424" s="49"/>
      <c r="T424" s="49"/>
      <c r="U424" s="49"/>
      <c r="V424" s="49"/>
      <c r="W424" s="49"/>
    </row>
    <row r="425" spans="8:23" x14ac:dyDescent="0.2"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49"/>
      <c r="S425" s="49"/>
      <c r="T425" s="49"/>
      <c r="U425" s="49"/>
      <c r="V425" s="49"/>
      <c r="W425" s="49"/>
    </row>
    <row r="426" spans="8:23" x14ac:dyDescent="0.2">
      <c r="H426" s="49"/>
      <c r="I426" s="49"/>
      <c r="J426" s="49"/>
      <c r="K426" s="49"/>
      <c r="L426" s="49"/>
      <c r="M426" s="49"/>
      <c r="N426" s="49"/>
      <c r="O426" s="49"/>
      <c r="P426" s="49"/>
      <c r="Q426" s="49"/>
      <c r="R426" s="49"/>
      <c r="S426" s="49"/>
      <c r="T426" s="49"/>
      <c r="U426" s="49"/>
      <c r="V426" s="49"/>
      <c r="W426" s="49"/>
    </row>
    <row r="427" spans="8:23" x14ac:dyDescent="0.2">
      <c r="H427" s="49"/>
      <c r="I427" s="49"/>
      <c r="J427" s="49"/>
      <c r="K427" s="49"/>
      <c r="L427" s="49"/>
      <c r="M427" s="49"/>
      <c r="N427" s="49"/>
      <c r="O427" s="49"/>
      <c r="P427" s="49"/>
      <c r="Q427" s="49"/>
      <c r="R427" s="49"/>
      <c r="S427" s="49"/>
      <c r="T427" s="49"/>
      <c r="U427" s="49"/>
      <c r="V427" s="49"/>
      <c r="W427" s="49"/>
    </row>
    <row r="428" spans="8:23" x14ac:dyDescent="0.2">
      <c r="H428" s="49"/>
      <c r="I428" s="49"/>
      <c r="J428" s="49"/>
      <c r="K428" s="49"/>
      <c r="L428" s="49"/>
      <c r="M428" s="49"/>
      <c r="N428" s="49"/>
      <c r="O428" s="49"/>
      <c r="P428" s="49"/>
      <c r="Q428" s="49"/>
      <c r="R428" s="49"/>
      <c r="S428" s="49"/>
      <c r="T428" s="49"/>
      <c r="U428" s="49"/>
      <c r="V428" s="49"/>
      <c r="W428" s="49"/>
    </row>
    <row r="429" spans="8:23" x14ac:dyDescent="0.2">
      <c r="H429" s="49"/>
      <c r="I429" s="49"/>
      <c r="J429" s="49"/>
      <c r="K429" s="49"/>
      <c r="L429" s="49"/>
      <c r="M429" s="49"/>
      <c r="N429" s="49"/>
      <c r="O429" s="49"/>
      <c r="P429" s="49"/>
      <c r="Q429" s="49"/>
      <c r="R429" s="49"/>
      <c r="S429" s="49"/>
      <c r="T429" s="49"/>
      <c r="U429" s="49"/>
      <c r="V429" s="49"/>
      <c r="W429" s="49"/>
    </row>
    <row r="430" spans="8:23" x14ac:dyDescent="0.2"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49"/>
      <c r="S430" s="49"/>
      <c r="T430" s="49"/>
      <c r="U430" s="49"/>
      <c r="V430" s="49"/>
      <c r="W430" s="49"/>
    </row>
    <row r="431" spans="8:23" x14ac:dyDescent="0.2">
      <c r="H431" s="49"/>
      <c r="I431" s="49"/>
      <c r="J431" s="49"/>
      <c r="K431" s="49"/>
      <c r="L431" s="49"/>
      <c r="M431" s="49"/>
      <c r="N431" s="49"/>
      <c r="O431" s="49"/>
      <c r="P431" s="49"/>
      <c r="Q431" s="49"/>
      <c r="R431" s="49"/>
      <c r="S431" s="49"/>
      <c r="T431" s="49"/>
      <c r="U431" s="49"/>
      <c r="V431" s="49"/>
      <c r="W431" s="49"/>
    </row>
    <row r="432" spans="8:23" x14ac:dyDescent="0.2">
      <c r="H432" s="49"/>
      <c r="I432" s="49"/>
      <c r="J432" s="49"/>
      <c r="K432" s="49"/>
      <c r="L432" s="49"/>
      <c r="M432" s="49"/>
      <c r="N432" s="49"/>
      <c r="O432" s="49"/>
      <c r="P432" s="49"/>
      <c r="Q432" s="49"/>
      <c r="R432" s="49"/>
      <c r="S432" s="49"/>
      <c r="T432" s="49"/>
      <c r="U432" s="49"/>
      <c r="V432" s="49"/>
      <c r="W432" s="49"/>
    </row>
    <row r="433" spans="8:23" x14ac:dyDescent="0.2">
      <c r="H433" s="49"/>
      <c r="I433" s="49"/>
      <c r="J433" s="49"/>
      <c r="K433" s="49"/>
      <c r="L433" s="49"/>
      <c r="M433" s="49"/>
      <c r="N433" s="49"/>
      <c r="O433" s="49"/>
      <c r="P433" s="49"/>
      <c r="Q433" s="49"/>
      <c r="R433" s="49"/>
      <c r="S433" s="49"/>
      <c r="T433" s="49"/>
      <c r="U433" s="49"/>
      <c r="V433" s="49"/>
      <c r="W433" s="49"/>
    </row>
    <row r="434" spans="8:23" x14ac:dyDescent="0.2">
      <c r="H434" s="49"/>
      <c r="I434" s="49"/>
      <c r="J434" s="49"/>
      <c r="K434" s="49"/>
      <c r="L434" s="49"/>
      <c r="M434" s="49"/>
      <c r="N434" s="49"/>
      <c r="O434" s="49"/>
      <c r="P434" s="49"/>
      <c r="Q434" s="49"/>
      <c r="R434" s="49"/>
      <c r="S434" s="49"/>
      <c r="T434" s="49"/>
      <c r="U434" s="49"/>
      <c r="V434" s="49"/>
      <c r="W434" s="49"/>
    </row>
    <row r="435" spans="8:23" x14ac:dyDescent="0.2"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49"/>
      <c r="S435" s="49"/>
      <c r="T435" s="49"/>
      <c r="U435" s="49"/>
      <c r="V435" s="49"/>
      <c r="W435" s="49"/>
    </row>
    <row r="436" spans="8:23" x14ac:dyDescent="0.2">
      <c r="H436" s="49"/>
      <c r="I436" s="49"/>
      <c r="J436" s="49"/>
      <c r="K436" s="49"/>
      <c r="L436" s="49"/>
      <c r="M436" s="49"/>
      <c r="N436" s="49"/>
      <c r="O436" s="49"/>
      <c r="P436" s="49"/>
      <c r="Q436" s="49"/>
      <c r="R436" s="49"/>
      <c r="S436" s="49"/>
      <c r="T436" s="49"/>
      <c r="U436" s="49"/>
      <c r="V436" s="49"/>
      <c r="W436" s="49"/>
    </row>
    <row r="437" spans="8:23" x14ac:dyDescent="0.2">
      <c r="H437" s="49"/>
      <c r="I437" s="49"/>
      <c r="J437" s="49"/>
      <c r="K437" s="49"/>
      <c r="L437" s="49"/>
      <c r="M437" s="49"/>
      <c r="N437" s="49"/>
      <c r="O437" s="49"/>
      <c r="P437" s="49"/>
      <c r="Q437" s="49"/>
      <c r="R437" s="49"/>
      <c r="S437" s="49"/>
      <c r="T437" s="49"/>
      <c r="U437" s="49"/>
      <c r="V437" s="49"/>
      <c r="W437" s="49"/>
    </row>
    <row r="438" spans="8:23" x14ac:dyDescent="0.2">
      <c r="H438" s="49"/>
      <c r="I438" s="49"/>
      <c r="J438" s="49"/>
      <c r="K438" s="49"/>
      <c r="L438" s="49"/>
      <c r="M438" s="49"/>
      <c r="N438" s="49"/>
      <c r="O438" s="49"/>
      <c r="P438" s="49"/>
      <c r="Q438" s="49"/>
      <c r="R438" s="49"/>
      <c r="S438" s="49"/>
      <c r="T438" s="49"/>
      <c r="U438" s="49"/>
      <c r="V438" s="49"/>
      <c r="W438" s="49"/>
    </row>
    <row r="439" spans="8:23" x14ac:dyDescent="0.2">
      <c r="H439" s="49"/>
      <c r="I439" s="49"/>
      <c r="J439" s="49"/>
      <c r="K439" s="49"/>
      <c r="L439" s="49"/>
      <c r="M439" s="49"/>
      <c r="N439" s="49"/>
      <c r="O439" s="49"/>
      <c r="P439" s="49"/>
      <c r="Q439" s="49"/>
      <c r="R439" s="49"/>
      <c r="S439" s="49"/>
      <c r="T439" s="49"/>
      <c r="U439" s="49"/>
      <c r="V439" s="49"/>
      <c r="W439" s="49"/>
    </row>
    <row r="440" spans="8:23" x14ac:dyDescent="0.2"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49"/>
      <c r="S440" s="49"/>
      <c r="T440" s="49"/>
      <c r="U440" s="49"/>
      <c r="V440" s="49"/>
      <c r="W440" s="49"/>
    </row>
    <row r="441" spans="8:23" x14ac:dyDescent="0.2">
      <c r="H441" s="49"/>
      <c r="I441" s="49"/>
      <c r="J441" s="49"/>
      <c r="K441" s="49"/>
      <c r="L441" s="49"/>
      <c r="M441" s="49"/>
      <c r="N441" s="49"/>
      <c r="O441" s="49"/>
      <c r="P441" s="49"/>
      <c r="Q441" s="49"/>
      <c r="R441" s="49"/>
      <c r="S441" s="49"/>
      <c r="T441" s="49"/>
      <c r="U441" s="49"/>
      <c r="V441" s="49"/>
      <c r="W441" s="49"/>
    </row>
    <row r="442" spans="8:23" x14ac:dyDescent="0.2">
      <c r="H442" s="49"/>
      <c r="I442" s="49"/>
      <c r="J442" s="49"/>
      <c r="K442" s="49"/>
      <c r="L442" s="49"/>
      <c r="M442" s="49"/>
      <c r="N442" s="49"/>
      <c r="O442" s="49"/>
      <c r="P442" s="49"/>
      <c r="Q442" s="49"/>
      <c r="R442" s="49"/>
      <c r="S442" s="49"/>
      <c r="T442" s="49"/>
      <c r="U442" s="49"/>
      <c r="V442" s="49"/>
      <c r="W442" s="49"/>
    </row>
    <row r="443" spans="8:23" x14ac:dyDescent="0.2">
      <c r="H443" s="49"/>
      <c r="I443" s="49"/>
      <c r="J443" s="49"/>
      <c r="K443" s="49"/>
      <c r="L443" s="49"/>
      <c r="M443" s="49"/>
      <c r="N443" s="49"/>
      <c r="O443" s="49"/>
      <c r="P443" s="49"/>
      <c r="Q443" s="49"/>
      <c r="R443" s="49"/>
      <c r="S443" s="49"/>
      <c r="T443" s="49"/>
      <c r="U443" s="49"/>
      <c r="V443" s="49"/>
      <c r="W443" s="49"/>
    </row>
    <row r="444" spans="8:23" x14ac:dyDescent="0.2">
      <c r="H444" s="49"/>
      <c r="I444" s="49"/>
      <c r="J444" s="49"/>
      <c r="K444" s="49"/>
      <c r="L444" s="49"/>
      <c r="M444" s="49"/>
      <c r="N444" s="49"/>
      <c r="O444" s="49"/>
      <c r="P444" s="49"/>
      <c r="Q444" s="49"/>
      <c r="R444" s="49"/>
      <c r="S444" s="49"/>
      <c r="T444" s="49"/>
      <c r="U444" s="49"/>
      <c r="V444" s="49"/>
      <c r="W444" s="49"/>
    </row>
    <row r="445" spans="8:23" x14ac:dyDescent="0.2"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49"/>
      <c r="S445" s="49"/>
      <c r="T445" s="49"/>
      <c r="U445" s="49"/>
      <c r="V445" s="49"/>
      <c r="W445" s="49"/>
    </row>
    <row r="446" spans="8:23" x14ac:dyDescent="0.2">
      <c r="H446" s="49"/>
      <c r="I446" s="49"/>
      <c r="J446" s="49"/>
      <c r="K446" s="49"/>
      <c r="L446" s="49"/>
      <c r="M446" s="49"/>
      <c r="N446" s="49"/>
      <c r="O446" s="49"/>
      <c r="P446" s="49"/>
      <c r="Q446" s="49"/>
      <c r="R446" s="49"/>
      <c r="S446" s="49"/>
      <c r="T446" s="49"/>
      <c r="U446" s="49"/>
      <c r="V446" s="49"/>
      <c r="W446" s="49"/>
    </row>
    <row r="447" spans="8:23" x14ac:dyDescent="0.2">
      <c r="H447" s="49"/>
      <c r="I447" s="49"/>
      <c r="J447" s="49"/>
      <c r="K447" s="49"/>
      <c r="L447" s="49"/>
      <c r="M447" s="49"/>
      <c r="N447" s="49"/>
      <c r="O447" s="49"/>
      <c r="P447" s="49"/>
      <c r="Q447" s="49"/>
      <c r="R447" s="49"/>
      <c r="S447" s="49"/>
      <c r="T447" s="49"/>
      <c r="U447" s="49"/>
      <c r="V447" s="49"/>
      <c r="W447" s="49"/>
    </row>
    <row r="448" spans="8:23" x14ac:dyDescent="0.2">
      <c r="H448" s="49"/>
      <c r="I448" s="49"/>
      <c r="J448" s="49"/>
      <c r="K448" s="49"/>
      <c r="L448" s="49"/>
      <c r="M448" s="49"/>
      <c r="N448" s="49"/>
      <c r="O448" s="49"/>
      <c r="P448" s="49"/>
      <c r="Q448" s="49"/>
      <c r="R448" s="49"/>
      <c r="S448" s="49"/>
      <c r="T448" s="49"/>
      <c r="U448" s="49"/>
      <c r="V448" s="49"/>
      <c r="W448" s="49"/>
    </row>
    <row r="449" spans="8:23" x14ac:dyDescent="0.2">
      <c r="H449" s="49"/>
      <c r="I449" s="49"/>
      <c r="J449" s="49"/>
      <c r="K449" s="49"/>
      <c r="L449" s="49"/>
      <c r="M449" s="49"/>
      <c r="N449" s="49"/>
      <c r="O449" s="49"/>
      <c r="P449" s="49"/>
      <c r="Q449" s="49"/>
      <c r="R449" s="49"/>
      <c r="S449" s="49"/>
      <c r="T449" s="49"/>
      <c r="U449" s="49"/>
      <c r="V449" s="49"/>
      <c r="W449" s="49"/>
    </row>
    <row r="450" spans="8:23" x14ac:dyDescent="0.2"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49"/>
      <c r="S450" s="49"/>
      <c r="T450" s="49"/>
      <c r="U450" s="49"/>
      <c r="V450" s="49"/>
      <c r="W450" s="49"/>
    </row>
    <row r="451" spans="8:23" x14ac:dyDescent="0.2">
      <c r="H451" s="49"/>
      <c r="I451" s="49"/>
      <c r="J451" s="49"/>
      <c r="K451" s="49"/>
      <c r="L451" s="49"/>
      <c r="M451" s="49"/>
      <c r="N451" s="49"/>
      <c r="O451" s="49"/>
      <c r="P451" s="49"/>
      <c r="Q451" s="49"/>
      <c r="R451" s="49"/>
      <c r="S451" s="49"/>
      <c r="T451" s="49"/>
      <c r="U451" s="49"/>
      <c r="V451" s="49"/>
      <c r="W451" s="49"/>
    </row>
    <row r="452" spans="8:23" x14ac:dyDescent="0.2">
      <c r="H452" s="49"/>
      <c r="I452" s="49"/>
      <c r="J452" s="49"/>
      <c r="K452" s="49"/>
      <c r="L452" s="49"/>
      <c r="M452" s="49"/>
      <c r="N452" s="49"/>
      <c r="O452" s="49"/>
      <c r="P452" s="49"/>
      <c r="Q452" s="49"/>
      <c r="R452" s="49"/>
      <c r="S452" s="49"/>
      <c r="T452" s="49"/>
      <c r="U452" s="49"/>
      <c r="V452" s="49"/>
      <c r="W452" s="49"/>
    </row>
    <row r="453" spans="8:23" x14ac:dyDescent="0.2">
      <c r="H453" s="49"/>
      <c r="I453" s="49"/>
      <c r="J453" s="49"/>
      <c r="K453" s="49"/>
      <c r="L453" s="49"/>
      <c r="M453" s="49"/>
      <c r="N453" s="49"/>
      <c r="O453" s="49"/>
      <c r="P453" s="49"/>
      <c r="Q453" s="49"/>
      <c r="R453" s="49"/>
      <c r="S453" s="49"/>
      <c r="T453" s="49"/>
      <c r="U453" s="49"/>
      <c r="V453" s="49"/>
      <c r="W453" s="49"/>
    </row>
    <row r="454" spans="8:23" x14ac:dyDescent="0.2">
      <c r="H454" s="49"/>
      <c r="I454" s="49"/>
      <c r="J454" s="49"/>
      <c r="K454" s="49"/>
      <c r="L454" s="49"/>
      <c r="M454" s="49"/>
      <c r="N454" s="49"/>
      <c r="O454" s="49"/>
      <c r="P454" s="49"/>
      <c r="Q454" s="49"/>
      <c r="R454" s="49"/>
      <c r="S454" s="49"/>
      <c r="T454" s="49"/>
      <c r="U454" s="49"/>
      <c r="V454" s="49"/>
      <c r="W454" s="49"/>
    </row>
    <row r="455" spans="8:23" x14ac:dyDescent="0.2"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49"/>
      <c r="S455" s="49"/>
      <c r="T455" s="49"/>
      <c r="U455" s="49"/>
      <c r="V455" s="49"/>
      <c r="W455" s="49"/>
    </row>
    <row r="456" spans="8:23" x14ac:dyDescent="0.2">
      <c r="H456" s="49"/>
      <c r="I456" s="49"/>
      <c r="J456" s="49"/>
      <c r="K456" s="49"/>
      <c r="L456" s="49"/>
      <c r="M456" s="49"/>
      <c r="N456" s="49"/>
      <c r="O456" s="49"/>
      <c r="P456" s="49"/>
      <c r="Q456" s="49"/>
      <c r="R456" s="49"/>
      <c r="S456" s="49"/>
      <c r="T456" s="49"/>
      <c r="U456" s="49"/>
      <c r="V456" s="49"/>
      <c r="W456" s="49"/>
    </row>
    <row r="457" spans="8:23" x14ac:dyDescent="0.2">
      <c r="H457" s="49"/>
      <c r="I457" s="49"/>
      <c r="J457" s="49"/>
      <c r="K457" s="49"/>
      <c r="L457" s="49"/>
      <c r="M457" s="49"/>
      <c r="N457" s="49"/>
      <c r="O457" s="49"/>
      <c r="P457" s="49"/>
      <c r="Q457" s="49"/>
      <c r="R457" s="49"/>
      <c r="S457" s="49"/>
      <c r="T457" s="49"/>
      <c r="U457" s="49"/>
      <c r="V457" s="49"/>
      <c r="W457" s="49"/>
    </row>
    <row r="458" spans="8:23" x14ac:dyDescent="0.2">
      <c r="H458" s="49"/>
      <c r="I458" s="49"/>
      <c r="J458" s="49"/>
      <c r="K458" s="49"/>
      <c r="L458" s="49"/>
      <c r="M458" s="49"/>
      <c r="N458" s="49"/>
      <c r="O458" s="49"/>
      <c r="P458" s="49"/>
      <c r="Q458" s="49"/>
      <c r="R458" s="49"/>
      <c r="S458" s="49"/>
      <c r="T458" s="49"/>
      <c r="U458" s="49"/>
      <c r="V458" s="49"/>
      <c r="W458" s="49"/>
    </row>
    <row r="459" spans="8:23" x14ac:dyDescent="0.2">
      <c r="H459" s="49"/>
      <c r="I459" s="49"/>
      <c r="J459" s="49"/>
      <c r="K459" s="49"/>
      <c r="L459" s="49"/>
      <c r="M459" s="49"/>
      <c r="N459" s="49"/>
      <c r="O459" s="49"/>
      <c r="P459" s="49"/>
      <c r="Q459" s="49"/>
      <c r="R459" s="49"/>
      <c r="S459" s="49"/>
      <c r="T459" s="49"/>
      <c r="U459" s="49"/>
      <c r="V459" s="49"/>
      <c r="W459" s="49"/>
    </row>
    <row r="460" spans="8:23" x14ac:dyDescent="0.2"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49"/>
      <c r="S460" s="49"/>
      <c r="T460" s="49"/>
      <c r="U460" s="49"/>
      <c r="V460" s="49"/>
      <c r="W460" s="49"/>
    </row>
    <row r="461" spans="8:23" x14ac:dyDescent="0.2">
      <c r="H461" s="49"/>
      <c r="I461" s="49"/>
      <c r="J461" s="49"/>
      <c r="K461" s="49"/>
      <c r="L461" s="49"/>
      <c r="M461" s="49"/>
      <c r="N461" s="49"/>
      <c r="O461" s="49"/>
      <c r="P461" s="49"/>
      <c r="Q461" s="49"/>
      <c r="R461" s="49"/>
      <c r="S461" s="49"/>
      <c r="T461" s="49"/>
      <c r="U461" s="49"/>
      <c r="V461" s="49"/>
      <c r="W461" s="49"/>
    </row>
    <row r="462" spans="8:23" x14ac:dyDescent="0.2">
      <c r="H462" s="49"/>
      <c r="I462" s="49"/>
      <c r="J462" s="49"/>
      <c r="K462" s="49"/>
      <c r="L462" s="49"/>
      <c r="M462" s="49"/>
      <c r="N462" s="49"/>
      <c r="O462" s="49"/>
      <c r="P462" s="49"/>
      <c r="Q462" s="49"/>
      <c r="R462" s="49"/>
      <c r="S462" s="49"/>
      <c r="T462" s="49"/>
      <c r="U462" s="49"/>
      <c r="V462" s="49"/>
      <c r="W462" s="49"/>
    </row>
    <row r="463" spans="8:23" x14ac:dyDescent="0.2">
      <c r="H463" s="49"/>
      <c r="I463" s="49"/>
      <c r="J463" s="49"/>
      <c r="K463" s="49"/>
      <c r="L463" s="49"/>
      <c r="M463" s="49"/>
      <c r="N463" s="49"/>
      <c r="O463" s="49"/>
      <c r="P463" s="49"/>
      <c r="Q463" s="49"/>
      <c r="R463" s="49"/>
      <c r="S463" s="49"/>
      <c r="T463" s="49"/>
      <c r="U463" s="49"/>
      <c r="V463" s="49"/>
      <c r="W463" s="49"/>
    </row>
    <row r="464" spans="8:23" x14ac:dyDescent="0.2">
      <c r="H464" s="49"/>
      <c r="I464" s="49"/>
      <c r="J464" s="49"/>
      <c r="K464" s="49"/>
      <c r="L464" s="49"/>
      <c r="M464" s="49"/>
      <c r="N464" s="49"/>
      <c r="O464" s="49"/>
      <c r="P464" s="49"/>
      <c r="Q464" s="49"/>
      <c r="R464" s="49"/>
      <c r="S464" s="49"/>
      <c r="T464" s="49"/>
      <c r="U464" s="49"/>
      <c r="V464" s="49"/>
      <c r="W464" s="49"/>
    </row>
    <row r="465" spans="8:23" x14ac:dyDescent="0.2"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49"/>
      <c r="S465" s="49"/>
      <c r="T465" s="49"/>
      <c r="U465" s="49"/>
      <c r="V465" s="49"/>
      <c r="W465" s="49"/>
    </row>
    <row r="466" spans="8:23" x14ac:dyDescent="0.2">
      <c r="H466" s="49"/>
      <c r="I466" s="49"/>
      <c r="J466" s="49"/>
      <c r="K466" s="49"/>
      <c r="L466" s="49"/>
      <c r="M466" s="49"/>
      <c r="N466" s="49"/>
      <c r="O466" s="49"/>
      <c r="P466" s="49"/>
      <c r="Q466" s="49"/>
      <c r="R466" s="49"/>
      <c r="S466" s="49"/>
      <c r="T466" s="49"/>
      <c r="U466" s="49"/>
      <c r="V466" s="49"/>
      <c r="W466" s="49"/>
    </row>
    <row r="467" spans="8:23" x14ac:dyDescent="0.2">
      <c r="H467" s="49"/>
      <c r="I467" s="49"/>
      <c r="J467" s="49"/>
      <c r="K467" s="49"/>
      <c r="L467" s="49"/>
      <c r="M467" s="49"/>
      <c r="N467" s="49"/>
      <c r="O467" s="49"/>
      <c r="P467" s="49"/>
      <c r="Q467" s="49"/>
      <c r="R467" s="49"/>
      <c r="S467" s="49"/>
      <c r="T467" s="49"/>
      <c r="U467" s="49"/>
      <c r="V467" s="49"/>
      <c r="W467" s="49"/>
    </row>
    <row r="468" spans="8:23" x14ac:dyDescent="0.2">
      <c r="H468" s="49"/>
      <c r="I468" s="49"/>
      <c r="J468" s="49"/>
      <c r="K468" s="49"/>
      <c r="L468" s="49"/>
      <c r="M468" s="49"/>
      <c r="N468" s="49"/>
      <c r="O468" s="49"/>
      <c r="P468" s="49"/>
      <c r="Q468" s="49"/>
      <c r="R468" s="49"/>
      <c r="S468" s="49"/>
      <c r="T468" s="49"/>
      <c r="U468" s="49"/>
      <c r="V468" s="49"/>
      <c r="W468" s="49"/>
    </row>
    <row r="469" spans="8:23" x14ac:dyDescent="0.2">
      <c r="H469" s="49"/>
      <c r="I469" s="49"/>
      <c r="J469" s="49"/>
      <c r="K469" s="49"/>
      <c r="L469" s="49"/>
      <c r="M469" s="49"/>
      <c r="N469" s="49"/>
      <c r="O469" s="49"/>
      <c r="P469" s="49"/>
      <c r="Q469" s="49"/>
      <c r="R469" s="49"/>
      <c r="S469" s="49"/>
      <c r="T469" s="49"/>
      <c r="U469" s="49"/>
      <c r="V469" s="49"/>
      <c r="W469" s="49"/>
    </row>
    <row r="470" spans="8:23" x14ac:dyDescent="0.2"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49"/>
      <c r="S470" s="49"/>
      <c r="T470" s="49"/>
      <c r="U470" s="49"/>
      <c r="V470" s="49"/>
      <c r="W470" s="49"/>
    </row>
    <row r="471" spans="8:23" x14ac:dyDescent="0.2">
      <c r="H471" s="49"/>
      <c r="I471" s="49"/>
      <c r="J471" s="49"/>
      <c r="K471" s="49"/>
      <c r="L471" s="49"/>
      <c r="M471" s="49"/>
      <c r="N471" s="49"/>
      <c r="O471" s="49"/>
      <c r="P471" s="49"/>
      <c r="Q471" s="49"/>
      <c r="R471" s="49"/>
      <c r="S471" s="49"/>
      <c r="T471" s="49"/>
      <c r="U471" s="49"/>
      <c r="V471" s="49"/>
      <c r="W471" s="49"/>
    </row>
    <row r="472" spans="8:23" x14ac:dyDescent="0.2">
      <c r="H472" s="49"/>
      <c r="I472" s="49"/>
      <c r="J472" s="49"/>
      <c r="K472" s="49"/>
      <c r="L472" s="49"/>
      <c r="M472" s="49"/>
      <c r="N472" s="49"/>
      <c r="O472" s="49"/>
      <c r="P472" s="49"/>
      <c r="Q472" s="49"/>
      <c r="R472" s="49"/>
      <c r="S472" s="49"/>
      <c r="T472" s="49"/>
      <c r="U472" s="49"/>
      <c r="V472" s="49"/>
      <c r="W472" s="49"/>
    </row>
    <row r="473" spans="8:23" x14ac:dyDescent="0.2">
      <c r="H473" s="49"/>
      <c r="I473" s="49"/>
      <c r="J473" s="49"/>
      <c r="K473" s="49"/>
      <c r="L473" s="49"/>
      <c r="M473" s="49"/>
      <c r="N473" s="49"/>
      <c r="O473" s="49"/>
      <c r="P473" s="49"/>
      <c r="Q473" s="49"/>
      <c r="R473" s="49"/>
      <c r="S473" s="49"/>
      <c r="T473" s="49"/>
      <c r="U473" s="49"/>
      <c r="V473" s="49"/>
      <c r="W473" s="49"/>
    </row>
    <row r="474" spans="8:23" x14ac:dyDescent="0.2">
      <c r="H474" s="49"/>
      <c r="I474" s="49"/>
      <c r="J474" s="49"/>
      <c r="K474" s="49"/>
      <c r="L474" s="49"/>
      <c r="M474" s="49"/>
      <c r="N474" s="49"/>
      <c r="O474" s="49"/>
      <c r="P474" s="49"/>
      <c r="Q474" s="49"/>
      <c r="R474" s="49"/>
      <c r="S474" s="49"/>
      <c r="T474" s="49"/>
      <c r="U474" s="49"/>
      <c r="V474" s="49"/>
      <c r="W474" s="49"/>
    </row>
    <row r="475" spans="8:23" x14ac:dyDescent="0.2"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49"/>
      <c r="S475" s="49"/>
      <c r="T475" s="49"/>
      <c r="U475" s="49"/>
      <c r="V475" s="49"/>
      <c r="W475" s="49"/>
    </row>
    <row r="476" spans="8:23" x14ac:dyDescent="0.2">
      <c r="H476" s="49"/>
      <c r="I476" s="49"/>
      <c r="J476" s="49"/>
      <c r="K476" s="49"/>
      <c r="L476" s="49"/>
      <c r="M476" s="49"/>
      <c r="N476" s="49"/>
      <c r="O476" s="49"/>
      <c r="P476" s="49"/>
      <c r="Q476" s="49"/>
      <c r="R476" s="49"/>
      <c r="S476" s="49"/>
      <c r="T476" s="49"/>
      <c r="U476" s="49"/>
      <c r="V476" s="49"/>
      <c r="W476" s="49"/>
    </row>
    <row r="477" spans="8:23" x14ac:dyDescent="0.2">
      <c r="H477" s="49"/>
      <c r="I477" s="49"/>
      <c r="J477" s="49"/>
      <c r="K477" s="49"/>
      <c r="L477" s="49"/>
      <c r="M477" s="49"/>
      <c r="N477" s="49"/>
      <c r="O477" s="49"/>
      <c r="P477" s="49"/>
      <c r="Q477" s="49"/>
      <c r="R477" s="49"/>
      <c r="S477" s="49"/>
      <c r="T477" s="49"/>
      <c r="U477" s="49"/>
      <c r="V477" s="49"/>
      <c r="W477" s="49"/>
    </row>
    <row r="478" spans="8:23" x14ac:dyDescent="0.2">
      <c r="H478" s="49"/>
      <c r="I478" s="49"/>
      <c r="J478" s="49"/>
      <c r="K478" s="49"/>
      <c r="L478" s="49"/>
      <c r="M478" s="49"/>
      <c r="N478" s="49"/>
      <c r="O478" s="49"/>
      <c r="P478" s="49"/>
      <c r="Q478" s="49"/>
      <c r="R478" s="49"/>
      <c r="S478" s="49"/>
      <c r="T478" s="49"/>
      <c r="U478" s="49"/>
      <c r="V478" s="49"/>
      <c r="W478" s="49"/>
    </row>
    <row r="479" spans="8:23" x14ac:dyDescent="0.2">
      <c r="H479" s="49"/>
      <c r="I479" s="49"/>
      <c r="J479" s="49"/>
      <c r="K479" s="49"/>
      <c r="L479" s="49"/>
      <c r="M479" s="49"/>
      <c r="N479" s="49"/>
      <c r="O479" s="49"/>
      <c r="P479" s="49"/>
      <c r="Q479" s="49"/>
      <c r="R479" s="49"/>
      <c r="S479" s="49"/>
      <c r="T479" s="49"/>
      <c r="U479" s="49"/>
      <c r="V479" s="49"/>
      <c r="W479" s="49"/>
    </row>
    <row r="480" spans="8:23" x14ac:dyDescent="0.2"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49"/>
      <c r="S480" s="49"/>
      <c r="T480" s="49"/>
      <c r="U480" s="49"/>
      <c r="V480" s="49"/>
      <c r="W480" s="49"/>
    </row>
    <row r="481" spans="8:23" x14ac:dyDescent="0.2">
      <c r="H481" s="49"/>
      <c r="I481" s="49"/>
      <c r="J481" s="49"/>
      <c r="K481" s="49"/>
      <c r="L481" s="49"/>
      <c r="M481" s="49"/>
      <c r="N481" s="49"/>
      <c r="O481" s="49"/>
      <c r="P481" s="49"/>
      <c r="Q481" s="49"/>
      <c r="R481" s="49"/>
      <c r="S481" s="49"/>
      <c r="T481" s="49"/>
      <c r="U481" s="49"/>
      <c r="V481" s="49"/>
      <c r="W481" s="49"/>
    </row>
    <row r="482" spans="8:23" x14ac:dyDescent="0.2">
      <c r="H482" s="49"/>
      <c r="I482" s="49"/>
      <c r="J482" s="49"/>
      <c r="K482" s="49"/>
      <c r="L482" s="49"/>
      <c r="M482" s="49"/>
      <c r="N482" s="49"/>
      <c r="O482" s="49"/>
      <c r="P482" s="49"/>
      <c r="Q482" s="49"/>
      <c r="R482" s="49"/>
      <c r="S482" s="49"/>
      <c r="T482" s="49"/>
      <c r="U482" s="49"/>
      <c r="V482" s="49"/>
      <c r="W482" s="49"/>
    </row>
    <row r="483" spans="8:23" x14ac:dyDescent="0.2">
      <c r="H483" s="49"/>
      <c r="I483" s="49"/>
      <c r="J483" s="49"/>
      <c r="K483" s="49"/>
      <c r="L483" s="49"/>
      <c r="M483" s="49"/>
      <c r="N483" s="49"/>
      <c r="O483" s="49"/>
      <c r="P483" s="49"/>
      <c r="Q483" s="49"/>
      <c r="R483" s="49"/>
      <c r="S483" s="49"/>
      <c r="T483" s="49"/>
      <c r="U483" s="49"/>
      <c r="V483" s="49"/>
      <c r="W483" s="49"/>
    </row>
    <row r="484" spans="8:23" x14ac:dyDescent="0.2">
      <c r="H484" s="49"/>
      <c r="I484" s="49"/>
      <c r="J484" s="49"/>
      <c r="K484" s="49"/>
      <c r="L484" s="49"/>
      <c r="M484" s="49"/>
      <c r="N484" s="49"/>
      <c r="O484" s="49"/>
      <c r="P484" s="49"/>
      <c r="Q484" s="49"/>
      <c r="R484" s="49"/>
      <c r="S484" s="49"/>
      <c r="T484" s="49"/>
      <c r="U484" s="49"/>
      <c r="V484" s="49"/>
      <c r="W484" s="49"/>
    </row>
    <row r="485" spans="8:23" x14ac:dyDescent="0.2"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49"/>
      <c r="S485" s="49"/>
      <c r="T485" s="49"/>
      <c r="U485" s="49"/>
      <c r="V485" s="49"/>
      <c r="W485" s="49"/>
    </row>
    <row r="486" spans="8:23" x14ac:dyDescent="0.2">
      <c r="H486" s="49"/>
      <c r="I486" s="49"/>
      <c r="J486" s="49"/>
      <c r="K486" s="49"/>
      <c r="L486" s="49"/>
      <c r="M486" s="49"/>
      <c r="N486" s="49"/>
      <c r="O486" s="49"/>
      <c r="P486" s="49"/>
      <c r="Q486" s="49"/>
      <c r="R486" s="49"/>
      <c r="S486" s="49"/>
      <c r="T486" s="49"/>
      <c r="U486" s="49"/>
      <c r="V486" s="49"/>
      <c r="W486" s="49"/>
    </row>
    <row r="487" spans="8:23" x14ac:dyDescent="0.2">
      <c r="H487" s="49"/>
      <c r="I487" s="49"/>
      <c r="J487" s="49"/>
      <c r="K487" s="49"/>
      <c r="L487" s="49"/>
      <c r="M487" s="49"/>
      <c r="N487" s="49"/>
      <c r="O487" s="49"/>
      <c r="P487" s="49"/>
      <c r="Q487" s="49"/>
      <c r="R487" s="49"/>
      <c r="S487" s="49"/>
      <c r="T487" s="49"/>
      <c r="U487" s="49"/>
      <c r="V487" s="49"/>
      <c r="W487" s="49"/>
    </row>
    <row r="488" spans="8:23" x14ac:dyDescent="0.2">
      <c r="H488" s="49"/>
      <c r="I488" s="49"/>
      <c r="J488" s="49"/>
      <c r="K488" s="49"/>
      <c r="L488" s="49"/>
      <c r="M488" s="49"/>
      <c r="N488" s="49"/>
      <c r="O488" s="49"/>
      <c r="P488" s="49"/>
      <c r="Q488" s="49"/>
      <c r="R488" s="49"/>
      <c r="S488" s="49"/>
      <c r="T488" s="49"/>
      <c r="U488" s="49"/>
      <c r="V488" s="49"/>
      <c r="W488" s="49"/>
    </row>
    <row r="489" spans="8:23" x14ac:dyDescent="0.2">
      <c r="H489" s="49"/>
      <c r="I489" s="49"/>
      <c r="J489" s="49"/>
      <c r="K489" s="49"/>
      <c r="L489" s="49"/>
      <c r="M489" s="49"/>
      <c r="N489" s="49"/>
      <c r="O489" s="49"/>
      <c r="P489" s="49"/>
      <c r="Q489" s="49"/>
      <c r="R489" s="49"/>
      <c r="S489" s="49"/>
      <c r="T489" s="49"/>
      <c r="U489" s="49"/>
      <c r="V489" s="49"/>
      <c r="W489" s="49"/>
    </row>
    <row r="490" spans="8:23" x14ac:dyDescent="0.2"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49"/>
      <c r="S490" s="49"/>
      <c r="T490" s="49"/>
      <c r="U490" s="49"/>
      <c r="V490" s="49"/>
      <c r="W490" s="49"/>
    </row>
    <row r="491" spans="8:23" x14ac:dyDescent="0.2">
      <c r="H491" s="49"/>
      <c r="I491" s="49"/>
      <c r="J491" s="49"/>
      <c r="K491" s="49"/>
      <c r="L491" s="49"/>
      <c r="M491" s="49"/>
      <c r="N491" s="49"/>
      <c r="O491" s="49"/>
      <c r="P491" s="49"/>
      <c r="Q491" s="49"/>
      <c r="R491" s="49"/>
      <c r="S491" s="49"/>
      <c r="T491" s="49"/>
      <c r="U491" s="49"/>
      <c r="V491" s="49"/>
      <c r="W491" s="49"/>
    </row>
    <row r="492" spans="8:23" x14ac:dyDescent="0.2">
      <c r="H492" s="49"/>
      <c r="I492" s="49"/>
      <c r="J492" s="49"/>
      <c r="K492" s="49"/>
      <c r="L492" s="49"/>
      <c r="M492" s="49"/>
      <c r="N492" s="49"/>
      <c r="O492" s="49"/>
      <c r="P492" s="49"/>
      <c r="Q492" s="49"/>
      <c r="R492" s="49"/>
      <c r="S492" s="49"/>
      <c r="T492" s="49"/>
      <c r="U492" s="49"/>
      <c r="V492" s="49"/>
      <c r="W492" s="49"/>
    </row>
    <row r="493" spans="8:23" x14ac:dyDescent="0.2">
      <c r="H493" s="49"/>
      <c r="I493" s="49"/>
      <c r="J493" s="49"/>
      <c r="K493" s="49"/>
      <c r="L493" s="49"/>
      <c r="M493" s="49"/>
      <c r="N493" s="49"/>
      <c r="O493" s="49"/>
      <c r="P493" s="49"/>
      <c r="Q493" s="49"/>
      <c r="R493" s="49"/>
      <c r="S493" s="49"/>
      <c r="T493" s="49"/>
      <c r="U493" s="49"/>
      <c r="V493" s="49"/>
      <c r="W493" s="49"/>
    </row>
    <row r="494" spans="8:23" x14ac:dyDescent="0.2">
      <c r="H494" s="49"/>
      <c r="I494" s="49"/>
      <c r="J494" s="49"/>
      <c r="K494" s="49"/>
      <c r="L494" s="49"/>
      <c r="M494" s="49"/>
      <c r="N494" s="49"/>
      <c r="O494" s="49"/>
      <c r="P494" s="49"/>
      <c r="Q494" s="49"/>
      <c r="R494" s="49"/>
      <c r="S494" s="49"/>
      <c r="T494" s="49"/>
      <c r="U494" s="49"/>
      <c r="V494" s="49"/>
      <c r="W494" s="49"/>
    </row>
    <row r="495" spans="8:23" x14ac:dyDescent="0.2"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49"/>
      <c r="V495" s="49"/>
      <c r="W495" s="49"/>
    </row>
    <row r="496" spans="8:23" x14ac:dyDescent="0.2">
      <c r="H496" s="49"/>
      <c r="I496" s="49"/>
      <c r="J496" s="49"/>
      <c r="K496" s="49"/>
      <c r="L496" s="49"/>
      <c r="M496" s="49"/>
      <c r="N496" s="49"/>
      <c r="O496" s="49"/>
      <c r="P496" s="49"/>
      <c r="Q496" s="49"/>
      <c r="R496" s="49"/>
      <c r="S496" s="49"/>
      <c r="T496" s="49"/>
      <c r="U496" s="49"/>
      <c r="V496" s="49"/>
      <c r="W496" s="49"/>
    </row>
    <row r="497" spans="8:23" x14ac:dyDescent="0.2">
      <c r="H497" s="49"/>
      <c r="I497" s="49"/>
      <c r="J497" s="49"/>
      <c r="K497" s="49"/>
      <c r="L497" s="49"/>
      <c r="M497" s="49"/>
      <c r="N497" s="49"/>
      <c r="O497" s="49"/>
      <c r="P497" s="49"/>
      <c r="Q497" s="49"/>
      <c r="R497" s="49"/>
      <c r="S497" s="49"/>
      <c r="T497" s="49"/>
      <c r="U497" s="49"/>
      <c r="V497" s="49"/>
      <c r="W497" s="49"/>
    </row>
    <row r="498" spans="8:23" x14ac:dyDescent="0.2">
      <c r="H498" s="49"/>
      <c r="I498" s="49"/>
      <c r="J498" s="49"/>
      <c r="K498" s="49"/>
      <c r="L498" s="49"/>
      <c r="M498" s="49"/>
      <c r="N498" s="49"/>
      <c r="O498" s="49"/>
      <c r="P498" s="49"/>
      <c r="Q498" s="49"/>
      <c r="R498" s="49"/>
      <c r="S498" s="49"/>
      <c r="T498" s="49"/>
      <c r="U498" s="49"/>
      <c r="V498" s="49"/>
      <c r="W498" s="49"/>
    </row>
    <row r="499" spans="8:23" x14ac:dyDescent="0.2">
      <c r="H499" s="49"/>
      <c r="I499" s="49"/>
      <c r="J499" s="49"/>
      <c r="K499" s="49"/>
      <c r="L499" s="49"/>
      <c r="M499" s="49"/>
      <c r="N499" s="49"/>
      <c r="O499" s="49"/>
      <c r="P499" s="49"/>
      <c r="Q499" s="49"/>
      <c r="R499" s="49"/>
      <c r="S499" s="49"/>
      <c r="T499" s="49"/>
      <c r="U499" s="49"/>
      <c r="V499" s="49"/>
      <c r="W499" s="49"/>
    </row>
    <row r="500" spans="8:23" x14ac:dyDescent="0.2"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49"/>
      <c r="S500" s="49"/>
      <c r="T500" s="49"/>
      <c r="U500" s="49"/>
      <c r="V500" s="49"/>
      <c r="W500" s="49"/>
    </row>
    <row r="501" spans="8:23" x14ac:dyDescent="0.2">
      <c r="H501" s="49"/>
      <c r="I501" s="49"/>
      <c r="J501" s="49"/>
      <c r="K501" s="49"/>
      <c r="L501" s="49"/>
      <c r="M501" s="49"/>
      <c r="N501" s="49"/>
      <c r="O501" s="49"/>
      <c r="P501" s="49"/>
      <c r="Q501" s="49"/>
      <c r="R501" s="49"/>
      <c r="S501" s="49"/>
      <c r="T501" s="49"/>
      <c r="U501" s="49"/>
      <c r="V501" s="49"/>
      <c r="W501" s="49"/>
    </row>
    <row r="502" spans="8:23" x14ac:dyDescent="0.2">
      <c r="H502" s="49"/>
      <c r="I502" s="49"/>
      <c r="J502" s="49"/>
      <c r="K502" s="49"/>
      <c r="L502" s="49"/>
      <c r="M502" s="49"/>
      <c r="N502" s="49"/>
      <c r="O502" s="49"/>
      <c r="P502" s="49"/>
      <c r="Q502" s="49"/>
      <c r="R502" s="49"/>
      <c r="S502" s="49"/>
      <c r="T502" s="49"/>
      <c r="U502" s="49"/>
      <c r="V502" s="49"/>
      <c r="W502" s="49"/>
    </row>
    <row r="503" spans="8:23" x14ac:dyDescent="0.2"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49"/>
      <c r="V503" s="49"/>
      <c r="W503" s="49"/>
    </row>
    <row r="504" spans="8:23" x14ac:dyDescent="0.2"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49"/>
      <c r="V504" s="49"/>
      <c r="W504" s="49"/>
    </row>
    <row r="505" spans="8:23" x14ac:dyDescent="0.2"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49"/>
      <c r="S505" s="49"/>
      <c r="T505" s="49"/>
      <c r="U505" s="49"/>
      <c r="V505" s="49"/>
      <c r="W505" s="49"/>
    </row>
    <row r="506" spans="8:23" x14ac:dyDescent="0.2"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49"/>
      <c r="V506" s="49"/>
      <c r="W506" s="49"/>
    </row>
    <row r="507" spans="8:23" x14ac:dyDescent="0.2">
      <c r="H507" s="49"/>
      <c r="I507" s="49"/>
      <c r="J507" s="49"/>
      <c r="K507" s="49"/>
      <c r="L507" s="49"/>
      <c r="M507" s="49"/>
      <c r="N507" s="49"/>
      <c r="O507" s="49"/>
      <c r="P507" s="49"/>
      <c r="Q507" s="49"/>
      <c r="R507" s="49"/>
      <c r="S507" s="49"/>
      <c r="T507" s="49"/>
      <c r="U507" s="49"/>
      <c r="V507" s="49"/>
      <c r="W507" s="49"/>
    </row>
    <row r="508" spans="8:23" x14ac:dyDescent="0.2">
      <c r="H508" s="49"/>
      <c r="I508" s="49"/>
      <c r="J508" s="49"/>
      <c r="K508" s="49"/>
      <c r="L508" s="49"/>
      <c r="M508" s="49"/>
      <c r="N508" s="49"/>
      <c r="O508" s="49"/>
      <c r="P508" s="49"/>
      <c r="Q508" s="49"/>
      <c r="R508" s="49"/>
      <c r="S508" s="49"/>
      <c r="T508" s="49"/>
      <c r="U508" s="49"/>
      <c r="V508" s="49"/>
      <c r="W508" s="49"/>
    </row>
    <row r="509" spans="8:23" x14ac:dyDescent="0.2">
      <c r="H509" s="49"/>
      <c r="I509" s="49"/>
      <c r="J509" s="49"/>
      <c r="K509" s="49"/>
      <c r="L509" s="49"/>
      <c r="M509" s="49"/>
      <c r="N509" s="49"/>
      <c r="O509" s="49"/>
      <c r="P509" s="49"/>
      <c r="Q509" s="49"/>
      <c r="R509" s="49"/>
      <c r="S509" s="49"/>
      <c r="T509" s="49"/>
      <c r="U509" s="49"/>
      <c r="V509" s="49"/>
      <c r="W509" s="49"/>
    </row>
    <row r="510" spans="8:23" x14ac:dyDescent="0.2"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49"/>
      <c r="S510" s="49"/>
      <c r="T510" s="49"/>
      <c r="U510" s="49"/>
      <c r="V510" s="49"/>
      <c r="W510" s="49"/>
    </row>
    <row r="511" spans="8:23" x14ac:dyDescent="0.2">
      <c r="H511" s="49"/>
      <c r="I511" s="49"/>
      <c r="J511" s="49"/>
      <c r="K511" s="49"/>
      <c r="L511" s="49"/>
      <c r="M511" s="49"/>
      <c r="N511" s="49"/>
      <c r="O511" s="49"/>
      <c r="P511" s="49"/>
      <c r="Q511" s="49"/>
      <c r="R511" s="49"/>
      <c r="S511" s="49"/>
      <c r="T511" s="49"/>
      <c r="U511" s="49"/>
      <c r="V511" s="49"/>
      <c r="W511" s="49"/>
    </row>
    <row r="512" spans="8:23" x14ac:dyDescent="0.2">
      <c r="H512" s="49"/>
      <c r="I512" s="49"/>
      <c r="J512" s="49"/>
      <c r="K512" s="49"/>
      <c r="L512" s="49"/>
      <c r="M512" s="49"/>
      <c r="N512" s="49"/>
      <c r="O512" s="49"/>
      <c r="P512" s="49"/>
      <c r="Q512" s="49"/>
      <c r="R512" s="49"/>
      <c r="S512" s="49"/>
      <c r="T512" s="49"/>
      <c r="U512" s="49"/>
      <c r="V512" s="49"/>
      <c r="W512" s="49"/>
    </row>
    <row r="513" spans="8:23" x14ac:dyDescent="0.2">
      <c r="H513" s="49"/>
      <c r="I513" s="49"/>
      <c r="J513" s="49"/>
      <c r="K513" s="49"/>
      <c r="L513" s="49"/>
      <c r="M513" s="49"/>
      <c r="N513" s="49"/>
      <c r="O513" s="49"/>
      <c r="P513" s="49"/>
      <c r="Q513" s="49"/>
      <c r="R513" s="49"/>
      <c r="S513" s="49"/>
      <c r="T513" s="49"/>
      <c r="U513" s="49"/>
      <c r="V513" s="49"/>
      <c r="W513" s="49"/>
    </row>
    <row r="514" spans="8:23" x14ac:dyDescent="0.2"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49"/>
      <c r="V514" s="49"/>
      <c r="W514" s="49"/>
    </row>
    <row r="515" spans="8:23" x14ac:dyDescent="0.2"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49"/>
      <c r="S515" s="49"/>
      <c r="T515" s="49"/>
      <c r="U515" s="49"/>
      <c r="V515" s="49"/>
      <c r="W515" s="49"/>
    </row>
    <row r="516" spans="8:23" x14ac:dyDescent="0.2">
      <c r="H516" s="49"/>
      <c r="I516" s="49"/>
      <c r="J516" s="49"/>
      <c r="K516" s="49"/>
      <c r="L516" s="49"/>
      <c r="M516" s="49"/>
      <c r="N516" s="49"/>
      <c r="O516" s="49"/>
      <c r="P516" s="49"/>
      <c r="Q516" s="49"/>
      <c r="R516" s="49"/>
      <c r="S516" s="49"/>
      <c r="T516" s="49"/>
      <c r="U516" s="49"/>
      <c r="V516" s="49"/>
      <c r="W516" s="49"/>
    </row>
    <row r="517" spans="8:23" x14ac:dyDescent="0.2">
      <c r="H517" s="49"/>
      <c r="I517" s="49"/>
      <c r="J517" s="49"/>
      <c r="K517" s="49"/>
      <c r="L517" s="49"/>
      <c r="M517" s="49"/>
      <c r="N517" s="49"/>
      <c r="O517" s="49"/>
      <c r="P517" s="49"/>
      <c r="Q517" s="49"/>
      <c r="R517" s="49"/>
      <c r="S517" s="49"/>
      <c r="T517" s="49"/>
      <c r="U517" s="49"/>
      <c r="V517" s="49"/>
      <c r="W517" s="49"/>
    </row>
    <row r="518" spans="8:23" x14ac:dyDescent="0.2">
      <c r="H518" s="49"/>
      <c r="I518" s="49"/>
      <c r="J518" s="49"/>
      <c r="K518" s="49"/>
      <c r="L518" s="49"/>
      <c r="M518" s="49"/>
      <c r="N518" s="49"/>
      <c r="O518" s="49"/>
      <c r="P518" s="49"/>
      <c r="Q518" s="49"/>
      <c r="R518" s="49"/>
      <c r="S518" s="49"/>
      <c r="T518" s="49"/>
      <c r="U518" s="49"/>
      <c r="V518" s="49"/>
      <c r="W518" s="49"/>
    </row>
    <row r="519" spans="8:23" x14ac:dyDescent="0.2">
      <c r="H519" s="49"/>
      <c r="I519" s="49"/>
      <c r="J519" s="49"/>
      <c r="K519" s="49"/>
      <c r="L519" s="49"/>
      <c r="M519" s="49"/>
      <c r="N519" s="49"/>
      <c r="O519" s="49"/>
      <c r="P519" s="49"/>
      <c r="Q519" s="49"/>
      <c r="R519" s="49"/>
      <c r="S519" s="49"/>
      <c r="T519" s="49"/>
      <c r="U519" s="49"/>
      <c r="V519" s="49"/>
      <c r="W519" s="49"/>
    </row>
    <row r="520" spans="8:23" x14ac:dyDescent="0.2"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49"/>
      <c r="S520" s="49"/>
      <c r="T520" s="49"/>
      <c r="U520" s="49"/>
      <c r="V520" s="49"/>
      <c r="W520" s="49"/>
    </row>
    <row r="521" spans="8:23" x14ac:dyDescent="0.2">
      <c r="H521" s="49"/>
      <c r="I521" s="49"/>
      <c r="J521" s="49"/>
      <c r="K521" s="49"/>
      <c r="L521" s="49"/>
      <c r="M521" s="49"/>
      <c r="N521" s="49"/>
      <c r="O521" s="49"/>
      <c r="P521" s="49"/>
      <c r="Q521" s="49"/>
      <c r="R521" s="49"/>
      <c r="S521" s="49"/>
      <c r="T521" s="49"/>
      <c r="U521" s="49"/>
      <c r="V521" s="49"/>
      <c r="W521" s="49"/>
    </row>
    <row r="522" spans="8:23" x14ac:dyDescent="0.2">
      <c r="H522" s="49"/>
      <c r="I522" s="49"/>
      <c r="J522" s="49"/>
      <c r="K522" s="49"/>
      <c r="L522" s="49"/>
      <c r="M522" s="49"/>
      <c r="N522" s="49"/>
      <c r="O522" s="49"/>
      <c r="P522" s="49"/>
      <c r="Q522" s="49"/>
      <c r="R522" s="49"/>
      <c r="S522" s="49"/>
      <c r="T522" s="49"/>
      <c r="U522" s="49"/>
      <c r="V522" s="49"/>
      <c r="W522" s="49"/>
    </row>
    <row r="523" spans="8:23" x14ac:dyDescent="0.2">
      <c r="H523" s="49"/>
      <c r="I523" s="49"/>
      <c r="J523" s="49"/>
      <c r="K523" s="49"/>
      <c r="L523" s="49"/>
      <c r="M523" s="49"/>
      <c r="N523" s="49"/>
      <c r="O523" s="49"/>
      <c r="P523" s="49"/>
      <c r="Q523" s="49"/>
      <c r="R523" s="49"/>
      <c r="S523" s="49"/>
      <c r="T523" s="49"/>
      <c r="U523" s="49"/>
      <c r="V523" s="49"/>
      <c r="W523" s="49"/>
    </row>
    <row r="524" spans="8:23" x14ac:dyDescent="0.2">
      <c r="H524" s="49"/>
      <c r="I524" s="49"/>
      <c r="J524" s="49"/>
      <c r="K524" s="49"/>
      <c r="L524" s="49"/>
      <c r="M524" s="49"/>
      <c r="N524" s="49"/>
      <c r="O524" s="49"/>
      <c r="P524" s="49"/>
      <c r="Q524" s="49"/>
      <c r="R524" s="49"/>
      <c r="S524" s="49"/>
      <c r="T524" s="49"/>
      <c r="U524" s="49"/>
      <c r="V524" s="49"/>
      <c r="W524" s="49"/>
    </row>
    <row r="525" spans="8:23" x14ac:dyDescent="0.2"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49"/>
      <c r="V525" s="49"/>
      <c r="W525" s="49"/>
    </row>
    <row r="526" spans="8:23" x14ac:dyDescent="0.2">
      <c r="H526" s="49"/>
      <c r="I526" s="49"/>
      <c r="J526" s="49"/>
      <c r="K526" s="49"/>
      <c r="L526" s="49"/>
      <c r="M526" s="49"/>
      <c r="N526" s="49"/>
      <c r="O526" s="49"/>
      <c r="P526" s="49"/>
      <c r="Q526" s="49"/>
      <c r="R526" s="49"/>
      <c r="S526" s="49"/>
      <c r="T526" s="49"/>
      <c r="U526" s="49"/>
      <c r="V526" s="49"/>
      <c r="W526" s="49"/>
    </row>
    <row r="527" spans="8:23" x14ac:dyDescent="0.2">
      <c r="H527" s="49"/>
      <c r="I527" s="49"/>
      <c r="J527" s="49"/>
      <c r="K527" s="49"/>
      <c r="L527" s="49"/>
      <c r="M527" s="49"/>
      <c r="N527" s="49"/>
      <c r="O527" s="49"/>
      <c r="P527" s="49"/>
      <c r="Q527" s="49"/>
      <c r="R527" s="49"/>
      <c r="S527" s="49"/>
      <c r="T527" s="49"/>
      <c r="U527" s="49"/>
      <c r="V527" s="49"/>
      <c r="W527" s="49"/>
    </row>
    <row r="528" spans="8:23" x14ac:dyDescent="0.2">
      <c r="H528" s="49"/>
      <c r="I528" s="49"/>
      <c r="J528" s="49"/>
      <c r="K528" s="49"/>
      <c r="L528" s="49"/>
      <c r="M528" s="49"/>
      <c r="N528" s="49"/>
      <c r="O528" s="49"/>
      <c r="P528" s="49"/>
      <c r="Q528" s="49"/>
      <c r="R528" s="49"/>
      <c r="S528" s="49"/>
      <c r="T528" s="49"/>
      <c r="U528" s="49"/>
      <c r="V528" s="49"/>
      <c r="W528" s="49"/>
    </row>
    <row r="529" spans="8:23" x14ac:dyDescent="0.2">
      <c r="H529" s="49"/>
      <c r="I529" s="49"/>
      <c r="J529" s="49"/>
      <c r="K529" s="49"/>
      <c r="L529" s="49"/>
      <c r="M529" s="49"/>
      <c r="N529" s="49"/>
      <c r="O529" s="49"/>
      <c r="P529" s="49"/>
      <c r="Q529" s="49"/>
      <c r="R529" s="49"/>
      <c r="S529" s="49"/>
      <c r="T529" s="49"/>
      <c r="U529" s="49"/>
      <c r="V529" s="49"/>
      <c r="W529" s="49"/>
    </row>
    <row r="530" spans="8:23" x14ac:dyDescent="0.2"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49"/>
      <c r="S530" s="49"/>
      <c r="T530" s="49"/>
      <c r="U530" s="49"/>
      <c r="V530" s="49"/>
      <c r="W530" s="49"/>
    </row>
    <row r="531" spans="8:23" x14ac:dyDescent="0.2">
      <c r="H531" s="49"/>
      <c r="I531" s="49"/>
      <c r="J531" s="49"/>
      <c r="K531" s="49"/>
      <c r="L531" s="49"/>
      <c r="M531" s="49"/>
      <c r="N531" s="49"/>
      <c r="O531" s="49"/>
      <c r="P531" s="49"/>
      <c r="Q531" s="49"/>
      <c r="R531" s="49"/>
      <c r="S531" s="49"/>
      <c r="T531" s="49"/>
      <c r="U531" s="49"/>
      <c r="V531" s="49"/>
      <c r="W531" s="49"/>
    </row>
    <row r="532" spans="8:23" x14ac:dyDescent="0.2">
      <c r="H532" s="49"/>
      <c r="I532" s="49"/>
      <c r="J532" s="49"/>
      <c r="K532" s="49"/>
      <c r="L532" s="49"/>
      <c r="M532" s="49"/>
      <c r="N532" s="49"/>
      <c r="O532" s="49"/>
      <c r="P532" s="49"/>
      <c r="Q532" s="49"/>
      <c r="R532" s="49"/>
      <c r="S532" s="49"/>
      <c r="T532" s="49"/>
      <c r="U532" s="49"/>
      <c r="V532" s="49"/>
      <c r="W532" s="49"/>
    </row>
    <row r="533" spans="8:23" x14ac:dyDescent="0.2">
      <c r="H533" s="49"/>
      <c r="I533" s="49"/>
      <c r="J533" s="49"/>
      <c r="K533" s="49"/>
      <c r="L533" s="49"/>
      <c r="M533" s="49"/>
      <c r="N533" s="49"/>
      <c r="O533" s="49"/>
      <c r="P533" s="49"/>
      <c r="Q533" s="49"/>
      <c r="R533" s="49"/>
      <c r="S533" s="49"/>
      <c r="T533" s="49"/>
      <c r="U533" s="49"/>
      <c r="V533" s="49"/>
      <c r="W533" s="49"/>
    </row>
    <row r="534" spans="8:23" x14ac:dyDescent="0.2">
      <c r="H534" s="49"/>
      <c r="I534" s="49"/>
      <c r="J534" s="49"/>
      <c r="K534" s="49"/>
      <c r="L534" s="49"/>
      <c r="M534" s="49"/>
      <c r="N534" s="49"/>
      <c r="O534" s="49"/>
      <c r="P534" s="49"/>
      <c r="Q534" s="49"/>
      <c r="R534" s="49"/>
      <c r="S534" s="49"/>
      <c r="T534" s="49"/>
      <c r="U534" s="49"/>
      <c r="V534" s="49"/>
      <c r="W534" s="49"/>
    </row>
    <row r="535" spans="8:23" x14ac:dyDescent="0.2"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49"/>
      <c r="V535" s="49"/>
      <c r="W535" s="49"/>
    </row>
    <row r="536" spans="8:23" x14ac:dyDescent="0.2">
      <c r="H536" s="49"/>
      <c r="I536" s="49"/>
      <c r="J536" s="49"/>
      <c r="K536" s="49"/>
      <c r="L536" s="49"/>
      <c r="M536" s="49"/>
      <c r="N536" s="49"/>
      <c r="O536" s="49"/>
      <c r="P536" s="49"/>
      <c r="Q536" s="49"/>
      <c r="R536" s="49"/>
      <c r="S536" s="49"/>
      <c r="T536" s="49"/>
      <c r="U536" s="49"/>
      <c r="V536" s="49"/>
      <c r="W536" s="49"/>
    </row>
    <row r="537" spans="8:23" x14ac:dyDescent="0.2">
      <c r="H537" s="49"/>
      <c r="I537" s="49"/>
      <c r="J537" s="49"/>
      <c r="K537" s="49"/>
      <c r="L537" s="49"/>
      <c r="M537" s="49"/>
      <c r="N537" s="49"/>
      <c r="O537" s="49"/>
      <c r="P537" s="49"/>
      <c r="Q537" s="49"/>
      <c r="R537" s="49"/>
      <c r="S537" s="49"/>
      <c r="T537" s="49"/>
      <c r="U537" s="49"/>
      <c r="V537" s="49"/>
      <c r="W537" s="49"/>
    </row>
    <row r="538" spans="8:23" x14ac:dyDescent="0.2">
      <c r="H538" s="49"/>
      <c r="I538" s="49"/>
      <c r="J538" s="49"/>
      <c r="K538" s="49"/>
      <c r="L538" s="49"/>
      <c r="M538" s="49"/>
      <c r="N538" s="49"/>
      <c r="O538" s="49"/>
      <c r="P538" s="49"/>
      <c r="Q538" s="49"/>
      <c r="R538" s="49"/>
      <c r="S538" s="49"/>
      <c r="T538" s="49"/>
      <c r="U538" s="49"/>
      <c r="V538" s="49"/>
      <c r="W538" s="49"/>
    </row>
    <row r="539" spans="8:23" x14ac:dyDescent="0.2">
      <c r="H539" s="49"/>
      <c r="I539" s="49"/>
      <c r="J539" s="49"/>
      <c r="K539" s="49"/>
      <c r="L539" s="49"/>
      <c r="M539" s="49"/>
      <c r="N539" s="49"/>
      <c r="O539" s="49"/>
      <c r="P539" s="49"/>
      <c r="Q539" s="49"/>
      <c r="R539" s="49"/>
      <c r="S539" s="49"/>
      <c r="T539" s="49"/>
      <c r="U539" s="49"/>
      <c r="V539" s="49"/>
      <c r="W539" s="49"/>
    </row>
    <row r="540" spans="8:23" x14ac:dyDescent="0.2"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49"/>
      <c r="S540" s="49"/>
      <c r="T540" s="49"/>
      <c r="U540" s="49"/>
      <c r="V540" s="49"/>
      <c r="W540" s="49"/>
    </row>
    <row r="541" spans="8:23" x14ac:dyDescent="0.2">
      <c r="H541" s="49"/>
      <c r="I541" s="49"/>
      <c r="J541" s="49"/>
      <c r="K541" s="49"/>
      <c r="L541" s="49"/>
      <c r="M541" s="49"/>
      <c r="N541" s="49"/>
      <c r="O541" s="49"/>
      <c r="P541" s="49"/>
      <c r="Q541" s="49"/>
      <c r="R541" s="49"/>
      <c r="S541" s="49"/>
      <c r="T541" s="49"/>
      <c r="U541" s="49"/>
      <c r="V541" s="49"/>
      <c r="W541" s="49"/>
    </row>
    <row r="542" spans="8:23" x14ac:dyDescent="0.2">
      <c r="H542" s="49"/>
      <c r="I542" s="49"/>
      <c r="J542" s="49"/>
      <c r="K542" s="49"/>
      <c r="L542" s="49"/>
      <c r="M542" s="49"/>
      <c r="N542" s="49"/>
      <c r="O542" s="49"/>
      <c r="P542" s="49"/>
      <c r="Q542" s="49"/>
      <c r="R542" s="49"/>
      <c r="S542" s="49"/>
      <c r="T542" s="49"/>
      <c r="U542" s="49"/>
      <c r="V542" s="49"/>
      <c r="W542" s="49"/>
    </row>
    <row r="543" spans="8:23" x14ac:dyDescent="0.2">
      <c r="H543" s="49"/>
      <c r="I543" s="49"/>
      <c r="J543" s="49"/>
      <c r="K543" s="49"/>
      <c r="L543" s="49"/>
      <c r="M543" s="49"/>
      <c r="N543" s="49"/>
      <c r="O543" s="49"/>
      <c r="P543" s="49"/>
      <c r="Q543" s="49"/>
      <c r="R543" s="49"/>
      <c r="S543" s="49"/>
      <c r="T543" s="49"/>
      <c r="U543" s="49"/>
      <c r="V543" s="49"/>
      <c r="W543" s="49"/>
    </row>
    <row r="544" spans="8:23" x14ac:dyDescent="0.2">
      <c r="H544" s="49"/>
      <c r="I544" s="49"/>
      <c r="J544" s="49"/>
      <c r="K544" s="49"/>
      <c r="L544" s="49"/>
      <c r="M544" s="49"/>
      <c r="N544" s="49"/>
      <c r="O544" s="49"/>
      <c r="P544" s="49"/>
      <c r="Q544" s="49"/>
      <c r="R544" s="49"/>
      <c r="S544" s="49"/>
      <c r="T544" s="49"/>
      <c r="U544" s="49"/>
      <c r="V544" s="49"/>
      <c r="W544" s="49"/>
    </row>
    <row r="545" spans="8:23" x14ac:dyDescent="0.2"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49"/>
      <c r="S545" s="49"/>
      <c r="T545" s="49"/>
      <c r="U545" s="49"/>
      <c r="V545" s="49"/>
      <c r="W545" s="49"/>
    </row>
    <row r="546" spans="8:23" x14ac:dyDescent="0.2">
      <c r="H546" s="49"/>
      <c r="I546" s="49"/>
      <c r="J546" s="49"/>
      <c r="K546" s="49"/>
      <c r="L546" s="49"/>
      <c r="M546" s="49"/>
      <c r="N546" s="49"/>
      <c r="O546" s="49"/>
      <c r="P546" s="49"/>
      <c r="Q546" s="49"/>
      <c r="R546" s="49"/>
      <c r="S546" s="49"/>
      <c r="T546" s="49"/>
      <c r="U546" s="49"/>
      <c r="V546" s="49"/>
      <c r="W546" s="49"/>
    </row>
    <row r="547" spans="8:23" x14ac:dyDescent="0.2">
      <c r="H547" s="49"/>
      <c r="I547" s="49"/>
      <c r="J547" s="49"/>
      <c r="K547" s="49"/>
      <c r="L547" s="49"/>
      <c r="M547" s="49"/>
      <c r="N547" s="49"/>
      <c r="O547" s="49"/>
      <c r="P547" s="49"/>
      <c r="Q547" s="49"/>
      <c r="R547" s="49"/>
      <c r="S547" s="49"/>
      <c r="T547" s="49"/>
      <c r="U547" s="49"/>
      <c r="V547" s="49"/>
      <c r="W547" s="49"/>
    </row>
    <row r="548" spans="8:23" x14ac:dyDescent="0.2">
      <c r="H548" s="49"/>
      <c r="I548" s="49"/>
      <c r="J548" s="49"/>
      <c r="K548" s="49"/>
      <c r="L548" s="49"/>
      <c r="M548" s="49"/>
      <c r="N548" s="49"/>
      <c r="O548" s="49"/>
      <c r="P548" s="49"/>
      <c r="Q548" s="49"/>
      <c r="R548" s="49"/>
      <c r="S548" s="49"/>
      <c r="T548" s="49"/>
      <c r="U548" s="49"/>
      <c r="V548" s="49"/>
      <c r="W548" s="49"/>
    </row>
    <row r="549" spans="8:23" x14ac:dyDescent="0.2">
      <c r="H549" s="49"/>
      <c r="I549" s="49"/>
      <c r="J549" s="49"/>
      <c r="K549" s="49"/>
      <c r="L549" s="49"/>
      <c r="M549" s="49"/>
      <c r="N549" s="49"/>
      <c r="O549" s="49"/>
      <c r="P549" s="49"/>
      <c r="Q549" s="49"/>
      <c r="R549" s="49"/>
      <c r="S549" s="49"/>
      <c r="T549" s="49"/>
      <c r="U549" s="49"/>
      <c r="V549" s="49"/>
      <c r="W549" s="49"/>
    </row>
    <row r="550" spans="8:23" x14ac:dyDescent="0.2"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49"/>
      <c r="S550" s="49"/>
      <c r="T550" s="49"/>
      <c r="U550" s="49"/>
      <c r="V550" s="49"/>
      <c r="W550" s="49"/>
    </row>
    <row r="551" spans="8:23" x14ac:dyDescent="0.2">
      <c r="H551" s="49"/>
      <c r="I551" s="49"/>
      <c r="J551" s="49"/>
      <c r="K551" s="49"/>
      <c r="L551" s="49"/>
      <c r="M551" s="49"/>
      <c r="N551" s="49"/>
      <c r="O551" s="49"/>
      <c r="P551" s="49"/>
      <c r="Q551" s="49"/>
      <c r="R551" s="49"/>
      <c r="S551" s="49"/>
      <c r="T551" s="49"/>
      <c r="U551" s="49"/>
      <c r="V551" s="49"/>
      <c r="W551" s="49"/>
    </row>
    <row r="552" spans="8:23" x14ac:dyDescent="0.2">
      <c r="H552" s="49"/>
      <c r="I552" s="49"/>
      <c r="J552" s="49"/>
      <c r="K552" s="49"/>
      <c r="L552" s="49"/>
      <c r="M552" s="49"/>
      <c r="N552" s="49"/>
      <c r="O552" s="49"/>
      <c r="P552" s="49"/>
      <c r="Q552" s="49"/>
      <c r="R552" s="49"/>
      <c r="S552" s="49"/>
      <c r="T552" s="49"/>
      <c r="U552" s="49"/>
      <c r="V552" s="49"/>
      <c r="W552" s="49"/>
    </row>
    <row r="553" spans="8:23" x14ac:dyDescent="0.2">
      <c r="H553" s="49"/>
      <c r="I553" s="49"/>
      <c r="J553" s="49"/>
      <c r="K553" s="49"/>
      <c r="L553" s="49"/>
      <c r="M553" s="49"/>
      <c r="N553" s="49"/>
      <c r="O553" s="49"/>
      <c r="P553" s="49"/>
      <c r="Q553" s="49"/>
      <c r="R553" s="49"/>
      <c r="S553" s="49"/>
      <c r="T553" s="49"/>
      <c r="U553" s="49"/>
      <c r="V553" s="49"/>
      <c r="W553" s="49"/>
    </row>
    <row r="554" spans="8:23" x14ac:dyDescent="0.2">
      <c r="H554" s="49"/>
      <c r="I554" s="49"/>
      <c r="J554" s="49"/>
      <c r="K554" s="49"/>
      <c r="L554" s="49"/>
      <c r="M554" s="49"/>
      <c r="N554" s="49"/>
      <c r="O554" s="49"/>
      <c r="P554" s="49"/>
      <c r="Q554" s="49"/>
      <c r="R554" s="49"/>
      <c r="S554" s="49"/>
      <c r="T554" s="49"/>
      <c r="U554" s="49"/>
      <c r="V554" s="49"/>
      <c r="W554" s="49"/>
    </row>
    <row r="555" spans="8:23" x14ac:dyDescent="0.2"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49"/>
      <c r="S555" s="49"/>
      <c r="T555" s="49"/>
      <c r="U555" s="49"/>
      <c r="V555" s="49"/>
      <c r="W555" s="49"/>
    </row>
    <row r="556" spans="8:23" x14ac:dyDescent="0.2">
      <c r="H556" s="49"/>
      <c r="I556" s="49"/>
      <c r="J556" s="49"/>
      <c r="K556" s="49"/>
      <c r="L556" s="49"/>
      <c r="M556" s="49"/>
      <c r="N556" s="49"/>
      <c r="O556" s="49"/>
      <c r="P556" s="49"/>
      <c r="Q556" s="49"/>
      <c r="R556" s="49"/>
      <c r="S556" s="49"/>
      <c r="T556" s="49"/>
      <c r="U556" s="49"/>
      <c r="V556" s="49"/>
      <c r="W556" s="49"/>
    </row>
    <row r="557" spans="8:23" x14ac:dyDescent="0.2">
      <c r="H557" s="49"/>
      <c r="I557" s="49"/>
      <c r="J557" s="49"/>
      <c r="K557" s="49"/>
      <c r="L557" s="49"/>
      <c r="M557" s="49"/>
      <c r="N557" s="49"/>
      <c r="O557" s="49"/>
      <c r="P557" s="49"/>
      <c r="Q557" s="49"/>
      <c r="R557" s="49"/>
      <c r="S557" s="49"/>
      <c r="T557" s="49"/>
      <c r="U557" s="49"/>
      <c r="V557" s="49"/>
      <c r="W557" s="49"/>
    </row>
    <row r="558" spans="8:23" x14ac:dyDescent="0.2">
      <c r="H558" s="49"/>
      <c r="I558" s="49"/>
      <c r="J558" s="49"/>
      <c r="K558" s="49"/>
      <c r="L558" s="49"/>
      <c r="M558" s="49"/>
      <c r="N558" s="49"/>
      <c r="O558" s="49"/>
      <c r="P558" s="49"/>
      <c r="Q558" s="49"/>
      <c r="R558" s="49"/>
      <c r="S558" s="49"/>
      <c r="T558" s="49"/>
      <c r="U558" s="49"/>
      <c r="V558" s="49"/>
      <c r="W558" s="49"/>
    </row>
    <row r="559" spans="8:23" x14ac:dyDescent="0.2">
      <c r="H559" s="49"/>
      <c r="I559" s="49"/>
      <c r="J559" s="49"/>
      <c r="K559" s="49"/>
      <c r="L559" s="49"/>
      <c r="M559" s="49"/>
      <c r="N559" s="49"/>
      <c r="O559" s="49"/>
      <c r="P559" s="49"/>
      <c r="Q559" s="49"/>
      <c r="R559" s="49"/>
      <c r="S559" s="49"/>
      <c r="T559" s="49"/>
      <c r="U559" s="49"/>
      <c r="V559" s="49"/>
      <c r="W559" s="49"/>
    </row>
    <row r="560" spans="8:23" x14ac:dyDescent="0.2"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49"/>
      <c r="S560" s="49"/>
      <c r="T560" s="49"/>
      <c r="U560" s="49"/>
      <c r="V560" s="49"/>
      <c r="W560" s="49"/>
    </row>
    <row r="561" spans="8:23" x14ac:dyDescent="0.2">
      <c r="H561" s="49"/>
      <c r="I561" s="49"/>
      <c r="J561" s="49"/>
      <c r="K561" s="49"/>
      <c r="L561" s="49"/>
      <c r="M561" s="49"/>
      <c r="N561" s="49"/>
      <c r="O561" s="49"/>
      <c r="P561" s="49"/>
      <c r="Q561" s="49"/>
      <c r="R561" s="49"/>
      <c r="S561" s="49"/>
      <c r="T561" s="49"/>
      <c r="U561" s="49"/>
      <c r="V561" s="49"/>
      <c r="W561" s="49"/>
    </row>
    <row r="562" spans="8:23" x14ac:dyDescent="0.2">
      <c r="H562" s="49"/>
      <c r="I562" s="49"/>
      <c r="J562" s="49"/>
      <c r="K562" s="49"/>
      <c r="L562" s="49"/>
      <c r="M562" s="49"/>
      <c r="N562" s="49"/>
      <c r="O562" s="49"/>
      <c r="P562" s="49"/>
      <c r="Q562" s="49"/>
      <c r="R562" s="49"/>
      <c r="S562" s="49"/>
      <c r="T562" s="49"/>
      <c r="U562" s="49"/>
      <c r="V562" s="49"/>
      <c r="W562" s="49"/>
    </row>
    <row r="563" spans="8:23" x14ac:dyDescent="0.2">
      <c r="H563" s="49"/>
      <c r="I563" s="49"/>
      <c r="J563" s="49"/>
      <c r="K563" s="49"/>
      <c r="L563" s="49"/>
      <c r="M563" s="49"/>
      <c r="N563" s="49"/>
      <c r="O563" s="49"/>
      <c r="P563" s="49"/>
      <c r="Q563" s="49"/>
      <c r="R563" s="49"/>
      <c r="S563" s="49"/>
      <c r="T563" s="49"/>
      <c r="U563" s="49"/>
      <c r="V563" s="49"/>
      <c r="W563" s="49"/>
    </row>
    <row r="564" spans="8:23" x14ac:dyDescent="0.2">
      <c r="H564" s="49"/>
      <c r="I564" s="49"/>
      <c r="J564" s="49"/>
      <c r="K564" s="49"/>
      <c r="L564" s="49"/>
      <c r="M564" s="49"/>
      <c r="N564" s="49"/>
      <c r="O564" s="49"/>
      <c r="P564" s="49"/>
      <c r="Q564" s="49"/>
      <c r="R564" s="49"/>
      <c r="S564" s="49"/>
      <c r="T564" s="49"/>
      <c r="U564" s="49"/>
      <c r="V564" s="49"/>
      <c r="W564" s="49"/>
    </row>
    <row r="565" spans="8:23" x14ac:dyDescent="0.2"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49"/>
      <c r="S565" s="49"/>
      <c r="T565" s="49"/>
      <c r="U565" s="49"/>
      <c r="V565" s="49"/>
      <c r="W565" s="49"/>
    </row>
    <row r="566" spans="8:23" x14ac:dyDescent="0.2">
      <c r="H566" s="49"/>
      <c r="I566" s="49"/>
      <c r="J566" s="49"/>
      <c r="K566" s="49"/>
      <c r="L566" s="49"/>
      <c r="M566" s="49"/>
      <c r="N566" s="49"/>
      <c r="O566" s="49"/>
      <c r="P566" s="49"/>
      <c r="Q566" s="49"/>
      <c r="R566" s="49"/>
      <c r="S566" s="49"/>
      <c r="T566" s="49"/>
      <c r="U566" s="49"/>
      <c r="V566" s="49"/>
      <c r="W566" s="49"/>
    </row>
    <row r="567" spans="8:23" x14ac:dyDescent="0.2">
      <c r="H567" s="49"/>
      <c r="I567" s="49"/>
      <c r="J567" s="49"/>
      <c r="K567" s="49"/>
      <c r="L567" s="49"/>
      <c r="M567" s="49"/>
      <c r="N567" s="49"/>
      <c r="O567" s="49"/>
      <c r="P567" s="49"/>
      <c r="Q567" s="49"/>
      <c r="R567" s="49"/>
      <c r="S567" s="49"/>
      <c r="T567" s="49"/>
      <c r="U567" s="49"/>
      <c r="V567" s="49"/>
      <c r="W567" s="49"/>
    </row>
    <row r="568" spans="8:23" x14ac:dyDescent="0.2">
      <c r="H568" s="49"/>
      <c r="I568" s="49"/>
      <c r="J568" s="49"/>
      <c r="K568" s="49"/>
      <c r="L568" s="49"/>
      <c r="M568" s="49"/>
      <c r="N568" s="49"/>
      <c r="O568" s="49"/>
      <c r="P568" s="49"/>
      <c r="Q568" s="49"/>
      <c r="R568" s="49"/>
      <c r="S568" s="49"/>
      <c r="T568" s="49"/>
      <c r="U568" s="49"/>
      <c r="V568" s="49"/>
      <c r="W568" s="49"/>
    </row>
    <row r="569" spans="8:23" x14ac:dyDescent="0.2">
      <c r="H569" s="49"/>
      <c r="I569" s="49"/>
      <c r="J569" s="49"/>
      <c r="K569" s="49"/>
      <c r="L569" s="49"/>
      <c r="M569" s="49"/>
      <c r="N569" s="49"/>
      <c r="O569" s="49"/>
      <c r="P569" s="49"/>
      <c r="Q569" s="49"/>
      <c r="R569" s="49"/>
      <c r="S569" s="49"/>
      <c r="T569" s="49"/>
      <c r="U569" s="49"/>
      <c r="V569" s="49"/>
      <c r="W569" s="49"/>
    </row>
    <row r="570" spans="8:23" x14ac:dyDescent="0.2"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49"/>
      <c r="S570" s="49"/>
      <c r="T570" s="49"/>
      <c r="U570" s="49"/>
      <c r="V570" s="49"/>
      <c r="W570" s="49"/>
    </row>
    <row r="571" spans="8:23" x14ac:dyDescent="0.2">
      <c r="H571" s="49"/>
      <c r="I571" s="49"/>
      <c r="J571" s="49"/>
      <c r="K571" s="49"/>
      <c r="L571" s="49"/>
      <c r="M571" s="49"/>
      <c r="N571" s="49"/>
      <c r="O571" s="49"/>
      <c r="P571" s="49"/>
      <c r="Q571" s="49"/>
      <c r="R571" s="49"/>
      <c r="S571" s="49"/>
      <c r="T571" s="49"/>
      <c r="U571" s="49"/>
      <c r="V571" s="49"/>
      <c r="W571" s="49"/>
    </row>
    <row r="572" spans="8:23" x14ac:dyDescent="0.2">
      <c r="H572" s="49"/>
      <c r="I572" s="49"/>
      <c r="J572" s="49"/>
      <c r="K572" s="49"/>
      <c r="L572" s="49"/>
      <c r="M572" s="49"/>
      <c r="N572" s="49"/>
      <c r="O572" s="49"/>
      <c r="P572" s="49"/>
      <c r="Q572" s="49"/>
      <c r="R572" s="49"/>
      <c r="S572" s="49"/>
      <c r="T572" s="49"/>
      <c r="U572" s="49"/>
      <c r="V572" s="49"/>
      <c r="W572" s="49"/>
    </row>
    <row r="573" spans="8:23" x14ac:dyDescent="0.2">
      <c r="H573" s="49"/>
      <c r="I573" s="49"/>
      <c r="J573" s="49"/>
      <c r="K573" s="49"/>
      <c r="L573" s="49"/>
      <c r="M573" s="49"/>
      <c r="N573" s="49"/>
      <c r="O573" s="49"/>
      <c r="P573" s="49"/>
      <c r="Q573" s="49"/>
      <c r="R573" s="49"/>
      <c r="S573" s="49"/>
      <c r="T573" s="49"/>
      <c r="U573" s="49"/>
      <c r="V573" s="49"/>
      <c r="W573" s="49"/>
    </row>
    <row r="574" spans="8:23" x14ac:dyDescent="0.2">
      <c r="H574" s="49"/>
      <c r="I574" s="49"/>
      <c r="J574" s="49"/>
      <c r="K574" s="49"/>
      <c r="L574" s="49"/>
      <c r="M574" s="49"/>
      <c r="N574" s="49"/>
      <c r="O574" s="49"/>
      <c r="P574" s="49"/>
      <c r="Q574" s="49"/>
      <c r="R574" s="49"/>
      <c r="S574" s="49"/>
      <c r="T574" s="49"/>
      <c r="U574" s="49"/>
      <c r="V574" s="49"/>
      <c r="W574" s="49"/>
    </row>
    <row r="575" spans="8:23" x14ac:dyDescent="0.2"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49"/>
      <c r="S575" s="49"/>
      <c r="T575" s="49"/>
      <c r="U575" s="49"/>
      <c r="V575" s="49"/>
      <c r="W575" s="49"/>
    </row>
    <row r="576" spans="8:23" x14ac:dyDescent="0.2">
      <c r="H576" s="49"/>
      <c r="I576" s="49"/>
      <c r="J576" s="49"/>
      <c r="K576" s="49"/>
      <c r="L576" s="49"/>
      <c r="M576" s="49"/>
      <c r="N576" s="49"/>
      <c r="O576" s="49"/>
      <c r="P576" s="49"/>
      <c r="Q576" s="49"/>
      <c r="R576" s="49"/>
      <c r="S576" s="49"/>
      <c r="T576" s="49"/>
      <c r="U576" s="49"/>
      <c r="V576" s="49"/>
      <c r="W576" s="49"/>
    </row>
    <row r="577" spans="8:23" x14ac:dyDescent="0.2">
      <c r="H577" s="49"/>
      <c r="I577" s="49"/>
      <c r="J577" s="49"/>
      <c r="K577" s="49"/>
      <c r="L577" s="49"/>
      <c r="M577" s="49"/>
      <c r="N577" s="49"/>
      <c r="O577" s="49"/>
      <c r="P577" s="49"/>
      <c r="Q577" s="49"/>
      <c r="R577" s="49"/>
      <c r="S577" s="49"/>
      <c r="T577" s="49"/>
      <c r="U577" s="49"/>
      <c r="V577" s="49"/>
      <c r="W577" s="49"/>
    </row>
    <row r="578" spans="8:23" x14ac:dyDescent="0.2">
      <c r="H578" s="49"/>
      <c r="I578" s="49"/>
      <c r="J578" s="49"/>
      <c r="K578" s="49"/>
      <c r="L578" s="49"/>
      <c r="M578" s="49"/>
      <c r="N578" s="49"/>
      <c r="O578" s="49"/>
      <c r="P578" s="49"/>
      <c r="Q578" s="49"/>
      <c r="R578" s="49"/>
      <c r="S578" s="49"/>
      <c r="T578" s="49"/>
      <c r="U578" s="49"/>
      <c r="V578" s="49"/>
      <c r="W578" s="49"/>
    </row>
    <row r="579" spans="8:23" x14ac:dyDescent="0.2">
      <c r="H579" s="49"/>
      <c r="I579" s="49"/>
      <c r="J579" s="49"/>
      <c r="K579" s="49"/>
      <c r="L579" s="49"/>
      <c r="M579" s="49"/>
      <c r="N579" s="49"/>
      <c r="O579" s="49"/>
      <c r="P579" s="49"/>
      <c r="Q579" s="49"/>
      <c r="R579" s="49"/>
      <c r="S579" s="49"/>
      <c r="T579" s="49"/>
      <c r="U579" s="49"/>
      <c r="V579" s="49"/>
      <c r="W579" s="49"/>
    </row>
    <row r="580" spans="8:23" x14ac:dyDescent="0.2"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49"/>
      <c r="S580" s="49"/>
      <c r="T580" s="49"/>
      <c r="U580" s="49"/>
      <c r="V580" s="49"/>
      <c r="W580" s="49"/>
    </row>
    <row r="581" spans="8:23" x14ac:dyDescent="0.2">
      <c r="H581" s="49"/>
      <c r="I581" s="49"/>
      <c r="J581" s="49"/>
      <c r="K581" s="49"/>
      <c r="L581" s="49"/>
      <c r="M581" s="49"/>
      <c r="N581" s="49"/>
      <c r="O581" s="49"/>
      <c r="P581" s="49"/>
      <c r="Q581" s="49"/>
      <c r="R581" s="49"/>
      <c r="S581" s="49"/>
      <c r="T581" s="49"/>
      <c r="U581" s="49"/>
      <c r="V581" s="49"/>
      <c r="W581" s="49"/>
    </row>
    <row r="582" spans="8:23" x14ac:dyDescent="0.2">
      <c r="H582" s="49"/>
      <c r="I582" s="49"/>
      <c r="J582" s="49"/>
      <c r="K582" s="49"/>
      <c r="L582" s="49"/>
      <c r="M582" s="49"/>
      <c r="N582" s="49"/>
      <c r="O582" s="49"/>
      <c r="P582" s="49"/>
      <c r="Q582" s="49"/>
      <c r="R582" s="49"/>
      <c r="S582" s="49"/>
      <c r="T582" s="49"/>
      <c r="U582" s="49"/>
      <c r="V582" s="49"/>
      <c r="W582" s="49"/>
    </row>
    <row r="583" spans="8:23" x14ac:dyDescent="0.2">
      <c r="H583" s="49"/>
      <c r="I583" s="49"/>
      <c r="J583" s="49"/>
      <c r="K583" s="49"/>
      <c r="L583" s="49"/>
      <c r="M583" s="49"/>
      <c r="N583" s="49"/>
      <c r="O583" s="49"/>
      <c r="P583" s="49"/>
      <c r="Q583" s="49"/>
      <c r="R583" s="49"/>
      <c r="S583" s="49"/>
      <c r="T583" s="49"/>
      <c r="U583" s="49"/>
      <c r="V583" s="49"/>
      <c r="W583" s="49"/>
    </row>
    <row r="584" spans="8:23" x14ac:dyDescent="0.2">
      <c r="H584" s="49"/>
      <c r="I584" s="49"/>
      <c r="J584" s="49"/>
      <c r="K584" s="49"/>
      <c r="L584" s="49"/>
      <c r="M584" s="49"/>
      <c r="N584" s="49"/>
      <c r="O584" s="49"/>
      <c r="P584" s="49"/>
      <c r="Q584" s="49"/>
      <c r="R584" s="49"/>
      <c r="S584" s="49"/>
      <c r="T584" s="49"/>
      <c r="U584" s="49"/>
      <c r="V584" s="49"/>
      <c r="W584" s="49"/>
    </row>
    <row r="585" spans="8:23" x14ac:dyDescent="0.2"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49"/>
      <c r="S585" s="49"/>
      <c r="T585" s="49"/>
      <c r="U585" s="49"/>
      <c r="V585" s="49"/>
      <c r="W585" s="49"/>
    </row>
    <row r="586" spans="8:23" x14ac:dyDescent="0.2">
      <c r="H586" s="49"/>
      <c r="I586" s="49"/>
      <c r="J586" s="49"/>
      <c r="K586" s="49"/>
      <c r="L586" s="49"/>
      <c r="M586" s="49"/>
      <c r="N586" s="49"/>
      <c r="O586" s="49"/>
      <c r="P586" s="49"/>
      <c r="Q586" s="49"/>
      <c r="R586" s="49"/>
      <c r="S586" s="49"/>
      <c r="T586" s="49"/>
      <c r="U586" s="49"/>
      <c r="V586" s="49"/>
      <c r="W586" s="49"/>
    </row>
    <row r="587" spans="8:23" x14ac:dyDescent="0.2">
      <c r="H587" s="49"/>
      <c r="I587" s="49"/>
      <c r="J587" s="49"/>
      <c r="K587" s="49"/>
      <c r="L587" s="49"/>
      <c r="M587" s="49"/>
      <c r="N587" s="49"/>
      <c r="O587" s="49"/>
      <c r="P587" s="49"/>
      <c r="Q587" s="49"/>
      <c r="R587" s="49"/>
      <c r="S587" s="49"/>
      <c r="T587" s="49"/>
      <c r="U587" s="49"/>
      <c r="V587" s="49"/>
      <c r="W587" s="49"/>
    </row>
    <row r="588" spans="8:23" x14ac:dyDescent="0.2">
      <c r="H588" s="49"/>
      <c r="I588" s="49"/>
      <c r="J588" s="49"/>
      <c r="K588" s="49"/>
      <c r="L588" s="49"/>
      <c r="M588" s="49"/>
      <c r="N588" s="49"/>
      <c r="O588" s="49"/>
      <c r="P588" s="49"/>
      <c r="Q588" s="49"/>
      <c r="R588" s="49"/>
      <c r="S588" s="49"/>
      <c r="T588" s="49"/>
      <c r="U588" s="49"/>
      <c r="V588" s="49"/>
      <c r="W588" s="49"/>
    </row>
    <row r="589" spans="8:23" x14ac:dyDescent="0.2">
      <c r="H589" s="49"/>
      <c r="I589" s="49"/>
      <c r="J589" s="49"/>
      <c r="K589" s="49"/>
      <c r="L589" s="49"/>
      <c r="M589" s="49"/>
      <c r="N589" s="49"/>
      <c r="O589" s="49"/>
      <c r="P589" s="49"/>
      <c r="Q589" s="49"/>
      <c r="R589" s="49"/>
      <c r="S589" s="49"/>
      <c r="T589" s="49"/>
      <c r="U589" s="49"/>
      <c r="V589" s="49"/>
      <c r="W589" s="49"/>
    </row>
    <row r="590" spans="8:23" x14ac:dyDescent="0.2"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49"/>
      <c r="S590" s="49"/>
      <c r="T590" s="49"/>
      <c r="U590" s="49"/>
      <c r="V590" s="49"/>
      <c r="W590" s="49"/>
    </row>
    <row r="591" spans="8:23" x14ac:dyDescent="0.2">
      <c r="H591" s="49"/>
      <c r="I591" s="49"/>
      <c r="J591" s="49"/>
      <c r="K591" s="49"/>
      <c r="L591" s="49"/>
      <c r="M591" s="49"/>
      <c r="N591" s="49"/>
      <c r="O591" s="49"/>
      <c r="P591" s="49"/>
      <c r="Q591" s="49"/>
      <c r="R591" s="49"/>
      <c r="S591" s="49"/>
      <c r="T591" s="49"/>
      <c r="U591" s="49"/>
      <c r="V591" s="49"/>
      <c r="W591" s="49"/>
    </row>
    <row r="592" spans="8:23" x14ac:dyDescent="0.2">
      <c r="H592" s="49"/>
      <c r="I592" s="49"/>
      <c r="J592" s="49"/>
      <c r="K592" s="49"/>
      <c r="L592" s="49"/>
      <c r="M592" s="49"/>
      <c r="N592" s="49"/>
      <c r="O592" s="49"/>
      <c r="P592" s="49"/>
      <c r="Q592" s="49"/>
      <c r="R592" s="49"/>
      <c r="S592" s="49"/>
      <c r="T592" s="49"/>
      <c r="U592" s="49"/>
      <c r="V592" s="49"/>
      <c r="W592" s="49"/>
    </row>
    <row r="593" spans="8:23" x14ac:dyDescent="0.2">
      <c r="H593" s="49"/>
      <c r="I593" s="49"/>
      <c r="J593" s="49"/>
      <c r="K593" s="49"/>
      <c r="L593" s="49"/>
      <c r="M593" s="49"/>
      <c r="N593" s="49"/>
      <c r="O593" s="49"/>
      <c r="P593" s="49"/>
      <c r="Q593" s="49"/>
      <c r="R593" s="49"/>
      <c r="S593" s="49"/>
      <c r="T593" s="49"/>
      <c r="U593" s="49"/>
      <c r="V593" s="49"/>
      <c r="W593" s="49"/>
    </row>
    <row r="594" spans="8:23" x14ac:dyDescent="0.2">
      <c r="H594" s="49"/>
      <c r="I594" s="49"/>
      <c r="J594" s="49"/>
      <c r="K594" s="49"/>
      <c r="L594" s="49"/>
      <c r="M594" s="49"/>
      <c r="N594" s="49"/>
      <c r="O594" s="49"/>
      <c r="P594" s="49"/>
      <c r="Q594" s="49"/>
      <c r="R594" s="49"/>
      <c r="S594" s="49"/>
      <c r="T594" s="49"/>
      <c r="U594" s="49"/>
      <c r="V594" s="49"/>
      <c r="W594" s="49"/>
    </row>
    <row r="595" spans="8:23" x14ac:dyDescent="0.2"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49"/>
      <c r="S595" s="49"/>
      <c r="T595" s="49"/>
      <c r="U595" s="49"/>
      <c r="V595" s="49"/>
      <c r="W595" s="49"/>
    </row>
    <row r="596" spans="8:23" x14ac:dyDescent="0.2">
      <c r="H596" s="49"/>
      <c r="I596" s="49"/>
      <c r="J596" s="49"/>
      <c r="K596" s="49"/>
      <c r="L596" s="49"/>
      <c r="M596" s="49"/>
      <c r="N596" s="49"/>
      <c r="O596" s="49"/>
      <c r="P596" s="49"/>
      <c r="Q596" s="49"/>
      <c r="R596" s="49"/>
      <c r="S596" s="49"/>
      <c r="T596" s="49"/>
      <c r="U596" s="49"/>
      <c r="V596" s="49"/>
      <c r="W596" s="49"/>
    </row>
    <row r="597" spans="8:23" x14ac:dyDescent="0.2">
      <c r="H597" s="49"/>
      <c r="I597" s="49"/>
      <c r="J597" s="49"/>
      <c r="K597" s="49"/>
      <c r="L597" s="49"/>
      <c r="M597" s="49"/>
      <c r="N597" s="49"/>
      <c r="O597" s="49"/>
      <c r="P597" s="49"/>
      <c r="Q597" s="49"/>
      <c r="R597" s="49"/>
      <c r="S597" s="49"/>
      <c r="T597" s="49"/>
      <c r="U597" s="49"/>
      <c r="V597" s="49"/>
      <c r="W597" s="49"/>
    </row>
    <row r="598" spans="8:23" x14ac:dyDescent="0.2">
      <c r="H598" s="49"/>
      <c r="I598" s="49"/>
      <c r="J598" s="49"/>
      <c r="K598" s="49"/>
      <c r="L598" s="49"/>
      <c r="M598" s="49"/>
      <c r="N598" s="49"/>
      <c r="O598" s="49"/>
      <c r="P598" s="49"/>
      <c r="Q598" s="49"/>
      <c r="R598" s="49"/>
      <c r="S598" s="49"/>
      <c r="T598" s="49"/>
      <c r="U598" s="49"/>
      <c r="V598" s="49"/>
      <c r="W598" s="49"/>
    </row>
    <row r="599" spans="8:23" x14ac:dyDescent="0.2">
      <c r="H599" s="49"/>
      <c r="I599" s="49"/>
      <c r="J599" s="49"/>
      <c r="K599" s="49"/>
      <c r="L599" s="49"/>
      <c r="M599" s="49"/>
      <c r="N599" s="49"/>
      <c r="O599" s="49"/>
      <c r="P599" s="49"/>
      <c r="Q599" s="49"/>
      <c r="R599" s="49"/>
      <c r="S599" s="49"/>
      <c r="T599" s="49"/>
      <c r="U599" s="49"/>
      <c r="V599" s="49"/>
      <c r="W599" s="49"/>
    </row>
    <row r="600" spans="8:23" x14ac:dyDescent="0.2"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49"/>
      <c r="S600" s="49"/>
      <c r="T600" s="49"/>
      <c r="U600" s="49"/>
      <c r="V600" s="49"/>
      <c r="W600" s="49"/>
    </row>
    <row r="601" spans="8:23" x14ac:dyDescent="0.2">
      <c r="H601" s="49"/>
      <c r="I601" s="49"/>
      <c r="J601" s="49"/>
      <c r="K601" s="49"/>
      <c r="L601" s="49"/>
      <c r="M601" s="49"/>
      <c r="N601" s="49"/>
      <c r="O601" s="49"/>
      <c r="P601" s="49"/>
      <c r="Q601" s="49"/>
      <c r="R601" s="49"/>
      <c r="S601" s="49"/>
      <c r="T601" s="49"/>
      <c r="U601" s="49"/>
      <c r="V601" s="49"/>
      <c r="W601" s="49"/>
    </row>
    <row r="602" spans="8:23" x14ac:dyDescent="0.2">
      <c r="H602" s="49"/>
      <c r="I602" s="49"/>
      <c r="J602" s="49"/>
      <c r="K602" s="49"/>
      <c r="L602" s="49"/>
      <c r="M602" s="49"/>
      <c r="N602" s="49"/>
      <c r="O602" s="49"/>
      <c r="P602" s="49"/>
      <c r="Q602" s="49"/>
      <c r="R602" s="49"/>
      <c r="S602" s="49"/>
      <c r="T602" s="49"/>
      <c r="U602" s="49"/>
      <c r="V602" s="49"/>
      <c r="W602" s="49"/>
    </row>
    <row r="603" spans="8:23" x14ac:dyDescent="0.2">
      <c r="H603" s="49"/>
      <c r="I603" s="49"/>
      <c r="J603" s="49"/>
      <c r="K603" s="49"/>
      <c r="L603" s="49"/>
      <c r="M603" s="49"/>
      <c r="N603" s="49"/>
      <c r="O603" s="49"/>
      <c r="P603" s="49"/>
      <c r="Q603" s="49"/>
      <c r="R603" s="49"/>
      <c r="S603" s="49"/>
      <c r="T603" s="49"/>
      <c r="U603" s="49"/>
      <c r="V603" s="49"/>
      <c r="W603" s="49"/>
    </row>
    <row r="604" spans="8:23" x14ac:dyDescent="0.2">
      <c r="H604" s="49"/>
      <c r="I604" s="49"/>
      <c r="J604" s="49"/>
      <c r="K604" s="49"/>
      <c r="L604" s="49"/>
      <c r="M604" s="49"/>
      <c r="N604" s="49"/>
      <c r="O604" s="49"/>
      <c r="P604" s="49"/>
      <c r="Q604" s="49"/>
      <c r="R604" s="49"/>
      <c r="S604" s="49"/>
      <c r="T604" s="49"/>
      <c r="U604" s="49"/>
      <c r="V604" s="49"/>
      <c r="W604" s="49"/>
    </row>
    <row r="605" spans="8:23" x14ac:dyDescent="0.2"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49"/>
      <c r="S605" s="49"/>
      <c r="T605" s="49"/>
      <c r="U605" s="49"/>
      <c r="V605" s="49"/>
      <c r="W605" s="49"/>
    </row>
    <row r="606" spans="8:23" x14ac:dyDescent="0.2">
      <c r="H606" s="49"/>
      <c r="I606" s="49"/>
      <c r="J606" s="49"/>
      <c r="K606" s="49"/>
      <c r="L606" s="49"/>
      <c r="M606" s="49"/>
      <c r="N606" s="49"/>
      <c r="O606" s="49"/>
      <c r="P606" s="49"/>
      <c r="Q606" s="49"/>
      <c r="R606" s="49"/>
      <c r="S606" s="49"/>
      <c r="T606" s="49"/>
      <c r="U606" s="49"/>
      <c r="V606" s="49"/>
      <c r="W606" s="49"/>
    </row>
    <row r="607" spans="8:23" x14ac:dyDescent="0.2">
      <c r="H607" s="49"/>
      <c r="I607" s="49"/>
      <c r="J607" s="49"/>
      <c r="K607" s="49"/>
      <c r="L607" s="49"/>
      <c r="M607" s="49"/>
      <c r="N607" s="49"/>
      <c r="O607" s="49"/>
      <c r="P607" s="49"/>
      <c r="Q607" s="49"/>
      <c r="R607" s="49"/>
      <c r="S607" s="49"/>
      <c r="T607" s="49"/>
      <c r="U607" s="49"/>
      <c r="V607" s="49"/>
      <c r="W607" s="49"/>
    </row>
    <row r="608" spans="8:23" x14ac:dyDescent="0.2">
      <c r="H608" s="49"/>
      <c r="I608" s="49"/>
      <c r="J608" s="49"/>
      <c r="K608" s="49"/>
      <c r="L608" s="49"/>
      <c r="M608" s="49"/>
      <c r="N608" s="49"/>
      <c r="O608" s="49"/>
      <c r="P608" s="49"/>
      <c r="Q608" s="49"/>
      <c r="R608" s="49"/>
      <c r="S608" s="49"/>
      <c r="T608" s="49"/>
      <c r="U608" s="49"/>
      <c r="V608" s="49"/>
      <c r="W608" s="49"/>
    </row>
    <row r="609" spans="8:23" x14ac:dyDescent="0.2">
      <c r="H609" s="49"/>
      <c r="I609" s="49"/>
      <c r="J609" s="49"/>
      <c r="K609" s="49"/>
      <c r="L609" s="49"/>
      <c r="M609" s="49"/>
      <c r="N609" s="49"/>
      <c r="O609" s="49"/>
      <c r="P609" s="49"/>
      <c r="Q609" s="49"/>
      <c r="R609" s="49"/>
      <c r="S609" s="49"/>
      <c r="T609" s="49"/>
      <c r="U609" s="49"/>
      <c r="V609" s="49"/>
      <c r="W609" s="49"/>
    </row>
    <row r="610" spans="8:23" x14ac:dyDescent="0.2"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49"/>
      <c r="S610" s="49"/>
      <c r="T610" s="49"/>
      <c r="U610" s="49"/>
      <c r="V610" s="49"/>
      <c r="W610" s="49"/>
    </row>
    <row r="611" spans="8:23" x14ac:dyDescent="0.2">
      <c r="H611" s="49"/>
      <c r="I611" s="49"/>
      <c r="J611" s="49"/>
      <c r="K611" s="49"/>
      <c r="L611" s="49"/>
      <c r="M611" s="49"/>
      <c r="N611" s="49"/>
      <c r="O611" s="49"/>
      <c r="P611" s="49"/>
      <c r="Q611" s="49"/>
      <c r="R611" s="49"/>
      <c r="S611" s="49"/>
      <c r="T611" s="49"/>
      <c r="U611" s="49"/>
      <c r="V611" s="49"/>
      <c r="W611" s="49"/>
    </row>
    <row r="612" spans="8:23" x14ac:dyDescent="0.2">
      <c r="H612" s="49"/>
      <c r="I612" s="49"/>
      <c r="J612" s="49"/>
      <c r="K612" s="49"/>
      <c r="L612" s="49"/>
      <c r="M612" s="49"/>
      <c r="N612" s="49"/>
      <c r="O612" s="49"/>
      <c r="P612" s="49"/>
      <c r="Q612" s="49"/>
      <c r="R612" s="49"/>
      <c r="S612" s="49"/>
      <c r="T612" s="49"/>
      <c r="U612" s="49"/>
      <c r="V612" s="49"/>
      <c r="W612" s="49"/>
    </row>
    <row r="613" spans="8:23" x14ac:dyDescent="0.2">
      <c r="H613" s="49"/>
      <c r="I613" s="49"/>
      <c r="J613" s="49"/>
      <c r="K613" s="49"/>
      <c r="L613" s="49"/>
      <c r="M613" s="49"/>
      <c r="N613" s="49"/>
      <c r="O613" s="49"/>
      <c r="P613" s="49"/>
      <c r="Q613" s="49"/>
      <c r="R613" s="49"/>
      <c r="S613" s="49"/>
      <c r="T613" s="49"/>
      <c r="U613" s="49"/>
      <c r="V613" s="49"/>
      <c r="W613" s="49"/>
    </row>
    <row r="614" spans="8:23" x14ac:dyDescent="0.2">
      <c r="H614" s="49"/>
      <c r="I614" s="49"/>
      <c r="J614" s="49"/>
      <c r="K614" s="49"/>
      <c r="L614" s="49"/>
      <c r="M614" s="49"/>
      <c r="N614" s="49"/>
      <c r="O614" s="49"/>
      <c r="P614" s="49"/>
      <c r="Q614" s="49"/>
      <c r="R614" s="49"/>
      <c r="S614" s="49"/>
      <c r="T614" s="49"/>
      <c r="U614" s="49"/>
      <c r="V614" s="49"/>
      <c r="W614" s="49"/>
    </row>
    <row r="615" spans="8:23" x14ac:dyDescent="0.2"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49"/>
      <c r="S615" s="49"/>
      <c r="T615" s="49"/>
      <c r="U615" s="49"/>
      <c r="V615" s="49"/>
      <c r="W615" s="49"/>
    </row>
    <row r="616" spans="8:23" x14ac:dyDescent="0.2">
      <c r="H616" s="49"/>
      <c r="I616" s="49"/>
      <c r="J616" s="49"/>
      <c r="K616" s="49"/>
      <c r="L616" s="49"/>
      <c r="M616" s="49"/>
      <c r="N616" s="49"/>
      <c r="O616" s="49"/>
      <c r="P616" s="49"/>
      <c r="Q616" s="49"/>
      <c r="R616" s="49"/>
      <c r="S616" s="49"/>
      <c r="T616" s="49"/>
      <c r="U616" s="49"/>
      <c r="V616" s="49"/>
      <c r="W616" s="49"/>
    </row>
    <row r="617" spans="8:23" x14ac:dyDescent="0.2">
      <c r="H617" s="49"/>
      <c r="I617" s="49"/>
      <c r="J617" s="49"/>
      <c r="K617" s="49"/>
      <c r="L617" s="49"/>
      <c r="M617" s="49"/>
      <c r="N617" s="49"/>
      <c r="O617" s="49"/>
      <c r="P617" s="49"/>
      <c r="Q617" s="49"/>
      <c r="R617" s="49"/>
      <c r="S617" s="49"/>
      <c r="T617" s="49"/>
      <c r="U617" s="49"/>
      <c r="V617" s="49"/>
      <c r="W617" s="49"/>
    </row>
    <row r="618" spans="8:23" x14ac:dyDescent="0.2">
      <c r="H618" s="49"/>
      <c r="I618" s="49"/>
      <c r="J618" s="49"/>
      <c r="K618" s="49"/>
      <c r="L618" s="49"/>
      <c r="M618" s="49"/>
      <c r="N618" s="49"/>
      <c r="O618" s="49"/>
      <c r="P618" s="49"/>
      <c r="Q618" s="49"/>
      <c r="R618" s="49"/>
      <c r="S618" s="49"/>
      <c r="T618" s="49"/>
      <c r="U618" s="49"/>
      <c r="V618" s="49"/>
      <c r="W618" s="49"/>
    </row>
    <row r="619" spans="8:23" x14ac:dyDescent="0.2">
      <c r="H619" s="49"/>
      <c r="I619" s="49"/>
      <c r="J619" s="49"/>
      <c r="K619" s="49"/>
      <c r="L619" s="49"/>
      <c r="M619" s="49"/>
      <c r="N619" s="49"/>
      <c r="O619" s="49"/>
      <c r="P619" s="49"/>
      <c r="Q619" s="49"/>
      <c r="R619" s="49"/>
      <c r="S619" s="49"/>
      <c r="T619" s="49"/>
      <c r="U619" s="49"/>
      <c r="V619" s="49"/>
      <c r="W619" s="49"/>
    </row>
    <row r="620" spans="8:23" x14ac:dyDescent="0.2"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49"/>
      <c r="S620" s="49"/>
      <c r="T620" s="49"/>
      <c r="U620" s="49"/>
      <c r="V620" s="49"/>
      <c r="W620" s="49"/>
    </row>
    <row r="621" spans="8:23" x14ac:dyDescent="0.2">
      <c r="H621" s="49"/>
      <c r="I621" s="49"/>
      <c r="J621" s="49"/>
      <c r="K621" s="49"/>
      <c r="L621" s="49"/>
      <c r="M621" s="49"/>
      <c r="N621" s="49"/>
      <c r="O621" s="49"/>
      <c r="P621" s="49"/>
      <c r="Q621" s="49"/>
      <c r="R621" s="49"/>
      <c r="S621" s="49"/>
      <c r="T621" s="49"/>
      <c r="U621" s="49"/>
      <c r="V621" s="49"/>
      <c r="W621" s="49"/>
    </row>
    <row r="622" spans="8:23" x14ac:dyDescent="0.2">
      <c r="H622" s="49"/>
      <c r="I622" s="49"/>
      <c r="J622" s="49"/>
      <c r="K622" s="49"/>
      <c r="L622" s="49"/>
      <c r="M622" s="49"/>
      <c r="N622" s="49"/>
      <c r="O622" s="49"/>
      <c r="P622" s="49"/>
      <c r="Q622" s="49"/>
      <c r="R622" s="49"/>
      <c r="S622" s="49"/>
      <c r="T622" s="49"/>
      <c r="U622" s="49"/>
      <c r="V622" s="49"/>
      <c r="W622" s="49"/>
    </row>
    <row r="623" spans="8:23" x14ac:dyDescent="0.2">
      <c r="H623" s="49"/>
      <c r="I623" s="49"/>
      <c r="J623" s="49"/>
      <c r="K623" s="49"/>
      <c r="L623" s="49"/>
      <c r="M623" s="49"/>
      <c r="N623" s="49"/>
      <c r="O623" s="49"/>
      <c r="P623" s="49"/>
      <c r="Q623" s="49"/>
      <c r="R623" s="49"/>
      <c r="S623" s="49"/>
      <c r="T623" s="49"/>
      <c r="U623" s="49"/>
      <c r="V623" s="49"/>
      <c r="W623" s="49"/>
    </row>
    <row r="624" spans="8:23" x14ac:dyDescent="0.2">
      <c r="H624" s="49"/>
      <c r="I624" s="49"/>
      <c r="J624" s="49"/>
      <c r="K624" s="49"/>
      <c r="L624" s="49"/>
      <c r="M624" s="49"/>
      <c r="N624" s="49"/>
      <c r="O624" s="49"/>
      <c r="P624" s="49"/>
      <c r="Q624" s="49"/>
      <c r="R624" s="49"/>
      <c r="S624" s="49"/>
      <c r="T624" s="49"/>
      <c r="U624" s="49"/>
      <c r="V624" s="49"/>
      <c r="W624" s="49"/>
    </row>
    <row r="625" spans="8:23" x14ac:dyDescent="0.2"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49"/>
      <c r="S625" s="49"/>
      <c r="T625" s="49"/>
      <c r="U625" s="49"/>
      <c r="V625" s="49"/>
      <c r="W625" s="49"/>
    </row>
    <row r="626" spans="8:23" x14ac:dyDescent="0.2">
      <c r="H626" s="49"/>
      <c r="I626" s="49"/>
      <c r="J626" s="49"/>
      <c r="K626" s="49"/>
      <c r="L626" s="49"/>
      <c r="M626" s="49"/>
      <c r="N626" s="49"/>
      <c r="O626" s="49"/>
      <c r="P626" s="49"/>
      <c r="Q626" s="49"/>
      <c r="R626" s="49"/>
      <c r="S626" s="49"/>
      <c r="T626" s="49"/>
      <c r="U626" s="49"/>
      <c r="V626" s="49"/>
      <c r="W626" s="49"/>
    </row>
    <row r="627" spans="8:23" x14ac:dyDescent="0.2">
      <c r="H627" s="49"/>
      <c r="I627" s="49"/>
      <c r="J627" s="49"/>
      <c r="K627" s="49"/>
      <c r="L627" s="49"/>
      <c r="M627" s="49"/>
      <c r="N627" s="49"/>
      <c r="O627" s="49"/>
      <c r="P627" s="49"/>
      <c r="Q627" s="49"/>
      <c r="R627" s="49"/>
      <c r="S627" s="49"/>
      <c r="T627" s="49"/>
      <c r="U627" s="49"/>
      <c r="V627" s="49"/>
      <c r="W627" s="49"/>
    </row>
    <row r="628" spans="8:23" x14ac:dyDescent="0.2">
      <c r="H628" s="49"/>
      <c r="I628" s="49"/>
      <c r="J628" s="49"/>
      <c r="K628" s="49"/>
      <c r="L628" s="49"/>
      <c r="M628" s="49"/>
      <c r="N628" s="49"/>
      <c r="O628" s="49"/>
      <c r="P628" s="49"/>
      <c r="Q628" s="49"/>
      <c r="R628" s="49"/>
      <c r="S628" s="49"/>
      <c r="T628" s="49"/>
      <c r="U628" s="49"/>
      <c r="V628" s="49"/>
      <c r="W628" s="49"/>
    </row>
    <row r="629" spans="8:23" x14ac:dyDescent="0.2">
      <c r="H629" s="49"/>
      <c r="I629" s="49"/>
      <c r="J629" s="49"/>
      <c r="K629" s="49"/>
      <c r="L629" s="49"/>
      <c r="M629" s="49"/>
      <c r="N629" s="49"/>
      <c r="O629" s="49"/>
      <c r="P629" s="49"/>
      <c r="Q629" s="49"/>
      <c r="R629" s="49"/>
      <c r="S629" s="49"/>
      <c r="T629" s="49"/>
      <c r="U629" s="49"/>
      <c r="V629" s="49"/>
      <c r="W629" s="49"/>
    </row>
    <row r="630" spans="8:23" x14ac:dyDescent="0.2"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49"/>
      <c r="S630" s="49"/>
      <c r="T630" s="49"/>
      <c r="U630" s="49"/>
      <c r="V630" s="49"/>
      <c r="W630" s="49"/>
    </row>
    <row r="631" spans="8:23" x14ac:dyDescent="0.2">
      <c r="H631" s="49"/>
      <c r="I631" s="49"/>
      <c r="J631" s="49"/>
      <c r="K631" s="49"/>
      <c r="L631" s="49"/>
      <c r="M631" s="49"/>
      <c r="N631" s="49"/>
      <c r="O631" s="49"/>
      <c r="P631" s="49"/>
      <c r="Q631" s="49"/>
      <c r="R631" s="49"/>
      <c r="S631" s="49"/>
      <c r="T631" s="49"/>
      <c r="U631" s="49"/>
      <c r="V631" s="49"/>
      <c r="W631" s="49"/>
    </row>
    <row r="632" spans="8:23" x14ac:dyDescent="0.2">
      <c r="H632" s="49"/>
      <c r="I632" s="49"/>
      <c r="J632" s="49"/>
      <c r="K632" s="49"/>
      <c r="L632" s="49"/>
      <c r="M632" s="49"/>
      <c r="N632" s="49"/>
      <c r="O632" s="49"/>
      <c r="P632" s="49"/>
      <c r="Q632" s="49"/>
      <c r="R632" s="49"/>
      <c r="S632" s="49"/>
      <c r="T632" s="49"/>
      <c r="U632" s="49"/>
      <c r="V632" s="49"/>
      <c r="W632" s="49"/>
    </row>
    <row r="633" spans="8:23" x14ac:dyDescent="0.2">
      <c r="H633" s="49"/>
      <c r="I633" s="49"/>
      <c r="J633" s="49"/>
      <c r="K633" s="49"/>
      <c r="L633" s="49"/>
      <c r="M633" s="49"/>
      <c r="N633" s="49"/>
      <c r="O633" s="49"/>
      <c r="P633" s="49"/>
      <c r="Q633" s="49"/>
      <c r="R633" s="49"/>
      <c r="S633" s="49"/>
      <c r="T633" s="49"/>
      <c r="U633" s="49"/>
      <c r="V633" s="49"/>
      <c r="W633" s="49"/>
    </row>
    <row r="634" spans="8:23" x14ac:dyDescent="0.2">
      <c r="H634" s="49"/>
      <c r="I634" s="49"/>
      <c r="J634" s="49"/>
      <c r="K634" s="49"/>
      <c r="L634" s="49"/>
      <c r="M634" s="49"/>
      <c r="N634" s="49"/>
      <c r="O634" s="49"/>
      <c r="P634" s="49"/>
      <c r="Q634" s="49"/>
      <c r="R634" s="49"/>
      <c r="S634" s="49"/>
      <c r="T634" s="49"/>
      <c r="U634" s="49"/>
      <c r="V634" s="49"/>
      <c r="W634" s="49"/>
    </row>
    <row r="635" spans="8:23" x14ac:dyDescent="0.2"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49"/>
      <c r="S635" s="49"/>
      <c r="T635" s="49"/>
      <c r="U635" s="49"/>
      <c r="V635" s="49"/>
      <c r="W635" s="49"/>
    </row>
    <row r="636" spans="8:23" x14ac:dyDescent="0.2">
      <c r="H636" s="49"/>
      <c r="I636" s="49"/>
      <c r="J636" s="49"/>
      <c r="K636" s="49"/>
      <c r="L636" s="49"/>
      <c r="M636" s="49"/>
      <c r="N636" s="49"/>
      <c r="O636" s="49"/>
      <c r="P636" s="49"/>
      <c r="Q636" s="49"/>
      <c r="R636" s="49"/>
      <c r="S636" s="49"/>
      <c r="T636" s="49"/>
      <c r="U636" s="49"/>
      <c r="V636" s="49"/>
      <c r="W636" s="49"/>
    </row>
    <row r="637" spans="8:23" x14ac:dyDescent="0.2">
      <c r="H637" s="49"/>
      <c r="I637" s="49"/>
      <c r="J637" s="49"/>
      <c r="K637" s="49"/>
      <c r="L637" s="49"/>
      <c r="M637" s="49"/>
      <c r="N637" s="49"/>
      <c r="O637" s="49"/>
      <c r="P637" s="49"/>
      <c r="Q637" s="49"/>
      <c r="R637" s="49"/>
      <c r="S637" s="49"/>
      <c r="T637" s="49"/>
      <c r="U637" s="49"/>
      <c r="V637" s="49"/>
      <c r="W637" s="49"/>
    </row>
    <row r="638" spans="8:23" x14ac:dyDescent="0.2">
      <c r="H638" s="49"/>
      <c r="I638" s="49"/>
      <c r="J638" s="49"/>
      <c r="K638" s="49"/>
      <c r="L638" s="49"/>
      <c r="M638" s="49"/>
      <c r="N638" s="49"/>
      <c r="O638" s="49"/>
      <c r="P638" s="49"/>
      <c r="Q638" s="49"/>
      <c r="R638" s="49"/>
      <c r="S638" s="49"/>
      <c r="T638" s="49"/>
      <c r="U638" s="49"/>
      <c r="V638" s="49"/>
      <c r="W638" s="49"/>
    </row>
    <row r="639" spans="8:23" x14ac:dyDescent="0.2">
      <c r="H639" s="49"/>
      <c r="I639" s="49"/>
      <c r="J639" s="49"/>
      <c r="K639" s="49"/>
      <c r="L639" s="49"/>
      <c r="M639" s="49"/>
      <c r="N639" s="49"/>
      <c r="O639" s="49"/>
      <c r="P639" s="49"/>
      <c r="Q639" s="49"/>
      <c r="R639" s="49"/>
      <c r="S639" s="49"/>
      <c r="T639" s="49"/>
      <c r="U639" s="49"/>
      <c r="V639" s="49"/>
      <c r="W639" s="49"/>
    </row>
    <row r="640" spans="8:23" x14ac:dyDescent="0.2"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49"/>
      <c r="S640" s="49"/>
      <c r="T640" s="49"/>
      <c r="U640" s="49"/>
      <c r="V640" s="49"/>
      <c r="W640" s="49"/>
    </row>
    <row r="641" spans="8:23" x14ac:dyDescent="0.2">
      <c r="H641" s="49"/>
      <c r="I641" s="49"/>
      <c r="J641" s="49"/>
      <c r="K641" s="49"/>
      <c r="L641" s="49"/>
      <c r="M641" s="49"/>
      <c r="N641" s="49"/>
      <c r="O641" s="49"/>
      <c r="P641" s="49"/>
      <c r="Q641" s="49"/>
      <c r="R641" s="49"/>
      <c r="S641" s="49"/>
      <c r="T641" s="49"/>
      <c r="U641" s="49"/>
      <c r="V641" s="49"/>
      <c r="W641" s="49"/>
    </row>
    <row r="642" spans="8:23" x14ac:dyDescent="0.2">
      <c r="H642" s="49"/>
      <c r="I642" s="49"/>
      <c r="J642" s="49"/>
      <c r="K642" s="49"/>
      <c r="L642" s="49"/>
      <c r="M642" s="49"/>
      <c r="N642" s="49"/>
      <c r="O642" s="49"/>
      <c r="P642" s="49"/>
      <c r="Q642" s="49"/>
      <c r="R642" s="49"/>
      <c r="S642" s="49"/>
      <c r="T642" s="49"/>
      <c r="U642" s="49"/>
      <c r="V642" s="49"/>
      <c r="W642" s="49"/>
    </row>
    <row r="643" spans="8:23" x14ac:dyDescent="0.2">
      <c r="H643" s="49"/>
      <c r="I643" s="49"/>
      <c r="J643" s="49"/>
      <c r="K643" s="49"/>
      <c r="L643" s="49"/>
      <c r="M643" s="49"/>
      <c r="N643" s="49"/>
      <c r="O643" s="49"/>
      <c r="P643" s="49"/>
      <c r="Q643" s="49"/>
      <c r="R643" s="49"/>
      <c r="S643" s="49"/>
      <c r="T643" s="49"/>
      <c r="U643" s="49"/>
      <c r="V643" s="49"/>
      <c r="W643" s="49"/>
    </row>
    <row r="644" spans="8:23" x14ac:dyDescent="0.2">
      <c r="H644" s="49"/>
      <c r="I644" s="49"/>
      <c r="J644" s="49"/>
      <c r="K644" s="49"/>
      <c r="L644" s="49"/>
      <c r="M644" s="49"/>
      <c r="N644" s="49"/>
      <c r="O644" s="49"/>
      <c r="P644" s="49"/>
      <c r="Q644" s="49"/>
      <c r="R644" s="49"/>
      <c r="S644" s="49"/>
      <c r="T644" s="49"/>
      <c r="U644" s="49"/>
      <c r="V644" s="49"/>
      <c r="W644" s="49"/>
    </row>
    <row r="645" spans="8:23" x14ac:dyDescent="0.2"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49"/>
      <c r="S645" s="49"/>
      <c r="T645" s="49"/>
      <c r="U645" s="49"/>
      <c r="V645" s="49"/>
      <c r="W645" s="49"/>
    </row>
    <row r="646" spans="8:23" x14ac:dyDescent="0.2">
      <c r="H646" s="49"/>
      <c r="I646" s="49"/>
      <c r="J646" s="49"/>
      <c r="K646" s="49"/>
      <c r="L646" s="49"/>
      <c r="M646" s="49"/>
      <c r="N646" s="49"/>
      <c r="O646" s="49"/>
      <c r="P646" s="49"/>
      <c r="Q646" s="49"/>
      <c r="R646" s="49"/>
      <c r="S646" s="49"/>
      <c r="T646" s="49"/>
      <c r="U646" s="49"/>
      <c r="V646" s="49"/>
      <c r="W646" s="49"/>
    </row>
    <row r="647" spans="8:23" x14ac:dyDescent="0.2">
      <c r="H647" s="49"/>
      <c r="I647" s="49"/>
      <c r="J647" s="49"/>
      <c r="K647" s="49"/>
      <c r="L647" s="49"/>
      <c r="M647" s="49"/>
      <c r="N647" s="49"/>
      <c r="O647" s="49"/>
      <c r="P647" s="49"/>
      <c r="Q647" s="49"/>
      <c r="R647" s="49"/>
      <c r="S647" s="49"/>
      <c r="T647" s="49"/>
      <c r="U647" s="49"/>
      <c r="V647" s="49"/>
      <c r="W647" s="49"/>
    </row>
    <row r="648" spans="8:23" x14ac:dyDescent="0.2">
      <c r="H648" s="49"/>
      <c r="I648" s="49"/>
      <c r="J648" s="49"/>
      <c r="K648" s="49"/>
      <c r="L648" s="49"/>
      <c r="M648" s="49"/>
      <c r="N648" s="49"/>
      <c r="O648" s="49"/>
      <c r="P648" s="49"/>
      <c r="Q648" s="49"/>
      <c r="R648" s="49"/>
      <c r="S648" s="49"/>
      <c r="T648" s="49"/>
      <c r="U648" s="49"/>
      <c r="V648" s="49"/>
      <c r="W648" s="49"/>
    </row>
    <row r="649" spans="8:23" x14ac:dyDescent="0.2">
      <c r="H649" s="49"/>
      <c r="I649" s="49"/>
      <c r="J649" s="49"/>
      <c r="K649" s="49"/>
      <c r="L649" s="49"/>
      <c r="M649" s="49"/>
      <c r="N649" s="49"/>
      <c r="O649" s="49"/>
      <c r="P649" s="49"/>
      <c r="Q649" s="49"/>
      <c r="R649" s="49"/>
      <c r="S649" s="49"/>
      <c r="T649" s="49"/>
      <c r="U649" s="49"/>
      <c r="V649" s="49"/>
      <c r="W649" s="49"/>
    </row>
    <row r="650" spans="8:23" x14ac:dyDescent="0.2"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49"/>
      <c r="S650" s="49"/>
      <c r="T650" s="49"/>
      <c r="U650" s="49"/>
      <c r="V650" s="49"/>
      <c r="W650" s="49"/>
    </row>
    <row r="651" spans="8:23" x14ac:dyDescent="0.2">
      <c r="H651" s="49"/>
      <c r="I651" s="49"/>
      <c r="J651" s="49"/>
      <c r="K651" s="49"/>
      <c r="L651" s="49"/>
      <c r="M651" s="49"/>
      <c r="N651" s="49"/>
      <c r="O651" s="49"/>
      <c r="P651" s="49"/>
      <c r="Q651" s="49"/>
      <c r="R651" s="49"/>
      <c r="S651" s="49"/>
      <c r="T651" s="49"/>
      <c r="U651" s="49"/>
      <c r="V651" s="49"/>
      <c r="W651" s="49"/>
    </row>
    <row r="652" spans="8:23" x14ac:dyDescent="0.2">
      <c r="H652" s="49"/>
      <c r="I652" s="49"/>
      <c r="J652" s="49"/>
      <c r="K652" s="49"/>
      <c r="L652" s="49"/>
      <c r="M652" s="49"/>
      <c r="N652" s="49"/>
      <c r="O652" s="49"/>
      <c r="P652" s="49"/>
      <c r="Q652" s="49"/>
      <c r="R652" s="49"/>
      <c r="S652" s="49"/>
      <c r="T652" s="49"/>
      <c r="U652" s="49"/>
      <c r="V652" s="49"/>
      <c r="W652" s="49"/>
    </row>
    <row r="653" spans="8:23" x14ac:dyDescent="0.2">
      <c r="H653" s="49"/>
      <c r="I653" s="49"/>
      <c r="J653" s="49"/>
      <c r="K653" s="49"/>
      <c r="L653" s="49"/>
      <c r="M653" s="49"/>
      <c r="N653" s="49"/>
      <c r="O653" s="49"/>
      <c r="P653" s="49"/>
      <c r="Q653" s="49"/>
      <c r="R653" s="49"/>
      <c r="S653" s="49"/>
      <c r="T653" s="49"/>
      <c r="U653" s="49"/>
      <c r="V653" s="49"/>
      <c r="W653" s="49"/>
    </row>
    <row r="654" spans="8:23" x14ac:dyDescent="0.2">
      <c r="H654" s="49"/>
      <c r="I654" s="49"/>
      <c r="J654" s="49"/>
      <c r="K654" s="49"/>
      <c r="L654" s="49"/>
      <c r="M654" s="49"/>
      <c r="N654" s="49"/>
      <c r="O654" s="49"/>
      <c r="P654" s="49"/>
      <c r="Q654" s="49"/>
      <c r="R654" s="49"/>
      <c r="S654" s="49"/>
      <c r="T654" s="49"/>
      <c r="U654" s="49"/>
      <c r="V654" s="49"/>
      <c r="W654" s="49"/>
    </row>
    <row r="655" spans="8:23" x14ac:dyDescent="0.2"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49"/>
      <c r="S655" s="49"/>
      <c r="T655" s="49"/>
      <c r="U655" s="49"/>
      <c r="V655" s="49"/>
      <c r="W655" s="49"/>
    </row>
    <row r="656" spans="8:23" x14ac:dyDescent="0.2">
      <c r="H656" s="49"/>
      <c r="I656" s="49"/>
      <c r="J656" s="49"/>
      <c r="K656" s="49"/>
      <c r="L656" s="49"/>
      <c r="M656" s="49"/>
      <c r="N656" s="49"/>
      <c r="O656" s="49"/>
      <c r="P656" s="49"/>
      <c r="Q656" s="49"/>
      <c r="R656" s="49"/>
      <c r="S656" s="49"/>
      <c r="T656" s="49"/>
      <c r="U656" s="49"/>
      <c r="V656" s="49"/>
      <c r="W656" s="49"/>
    </row>
    <row r="657" spans="8:23" x14ac:dyDescent="0.2">
      <c r="H657" s="49"/>
      <c r="I657" s="49"/>
      <c r="J657" s="49"/>
      <c r="K657" s="49"/>
      <c r="L657" s="49"/>
      <c r="M657" s="49"/>
      <c r="N657" s="49"/>
      <c r="O657" s="49"/>
      <c r="P657" s="49"/>
      <c r="Q657" s="49"/>
      <c r="R657" s="49"/>
      <c r="S657" s="49"/>
      <c r="T657" s="49"/>
      <c r="U657" s="49"/>
      <c r="V657" s="49"/>
      <c r="W657" s="49"/>
    </row>
    <row r="658" spans="8:23" x14ac:dyDescent="0.2">
      <c r="H658" s="49"/>
      <c r="I658" s="49"/>
      <c r="J658" s="49"/>
      <c r="K658" s="49"/>
      <c r="L658" s="49"/>
      <c r="M658" s="49"/>
      <c r="N658" s="49"/>
      <c r="O658" s="49"/>
      <c r="P658" s="49"/>
      <c r="Q658" s="49"/>
      <c r="R658" s="49"/>
      <c r="S658" s="49"/>
      <c r="T658" s="49"/>
      <c r="U658" s="49"/>
      <c r="V658" s="49"/>
      <c r="W658" s="49"/>
    </row>
    <row r="659" spans="8:23" x14ac:dyDescent="0.2">
      <c r="H659" s="49"/>
      <c r="I659" s="49"/>
      <c r="J659" s="49"/>
      <c r="K659" s="49"/>
      <c r="L659" s="49"/>
      <c r="M659" s="49"/>
      <c r="N659" s="49"/>
      <c r="O659" s="49"/>
      <c r="P659" s="49"/>
      <c r="Q659" s="49"/>
      <c r="R659" s="49"/>
      <c r="S659" s="49"/>
      <c r="T659" s="49"/>
      <c r="U659" s="49"/>
      <c r="V659" s="49"/>
      <c r="W659" s="49"/>
    </row>
    <row r="660" spans="8:23" x14ac:dyDescent="0.2"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49"/>
      <c r="S660" s="49"/>
      <c r="T660" s="49"/>
      <c r="U660" s="49"/>
      <c r="V660" s="49"/>
      <c r="W660" s="49"/>
    </row>
    <row r="661" spans="8:23" x14ac:dyDescent="0.2">
      <c r="H661" s="49"/>
      <c r="I661" s="49"/>
      <c r="J661" s="49"/>
      <c r="K661" s="49"/>
      <c r="L661" s="49"/>
      <c r="M661" s="49"/>
      <c r="N661" s="49"/>
      <c r="O661" s="49"/>
      <c r="P661" s="49"/>
      <c r="Q661" s="49"/>
      <c r="R661" s="49"/>
      <c r="S661" s="49"/>
      <c r="T661" s="49"/>
      <c r="U661" s="49"/>
      <c r="V661" s="49"/>
      <c r="W661" s="49"/>
    </row>
    <row r="662" spans="8:23" x14ac:dyDescent="0.2">
      <c r="H662" s="49"/>
      <c r="I662" s="49"/>
      <c r="J662" s="49"/>
      <c r="K662" s="49"/>
      <c r="L662" s="49"/>
      <c r="M662" s="49"/>
      <c r="N662" s="49"/>
      <c r="O662" s="49"/>
      <c r="P662" s="49"/>
      <c r="Q662" s="49"/>
      <c r="R662" s="49"/>
      <c r="S662" s="49"/>
      <c r="T662" s="49"/>
      <c r="U662" s="49"/>
      <c r="V662" s="49"/>
      <c r="W662" s="49"/>
    </row>
    <row r="663" spans="8:23" x14ac:dyDescent="0.2">
      <c r="H663" s="49"/>
      <c r="I663" s="49"/>
      <c r="J663" s="49"/>
      <c r="K663" s="49"/>
      <c r="L663" s="49"/>
      <c r="M663" s="49"/>
      <c r="N663" s="49"/>
      <c r="O663" s="49"/>
      <c r="P663" s="49"/>
      <c r="Q663" s="49"/>
      <c r="R663" s="49"/>
      <c r="S663" s="49"/>
      <c r="T663" s="49"/>
      <c r="U663" s="49"/>
      <c r="V663" s="49"/>
      <c r="W663" s="49"/>
    </row>
    <row r="664" spans="8:23" x14ac:dyDescent="0.2">
      <c r="H664" s="49"/>
      <c r="I664" s="49"/>
      <c r="J664" s="49"/>
      <c r="K664" s="49"/>
      <c r="L664" s="49"/>
      <c r="M664" s="49"/>
      <c r="N664" s="49"/>
      <c r="O664" s="49"/>
      <c r="P664" s="49"/>
      <c r="Q664" s="49"/>
      <c r="R664" s="49"/>
      <c r="S664" s="49"/>
      <c r="T664" s="49"/>
      <c r="U664" s="49"/>
      <c r="V664" s="49"/>
      <c r="W664" s="49"/>
    </row>
    <row r="665" spans="8:23" x14ac:dyDescent="0.2"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49"/>
      <c r="S665" s="49"/>
      <c r="T665" s="49"/>
      <c r="U665" s="49"/>
      <c r="V665" s="49"/>
      <c r="W665" s="49"/>
    </row>
    <row r="666" spans="8:23" x14ac:dyDescent="0.2">
      <c r="H666" s="49"/>
      <c r="I666" s="49"/>
      <c r="J666" s="49"/>
      <c r="K666" s="49"/>
      <c r="L666" s="49"/>
      <c r="M666" s="49"/>
      <c r="N666" s="49"/>
      <c r="O666" s="49"/>
      <c r="P666" s="49"/>
      <c r="Q666" s="49"/>
      <c r="R666" s="49"/>
      <c r="S666" s="49"/>
      <c r="T666" s="49"/>
      <c r="U666" s="49"/>
      <c r="V666" s="49"/>
      <c r="W666" s="49"/>
    </row>
    <row r="667" spans="8:23" x14ac:dyDescent="0.2">
      <c r="H667" s="49"/>
      <c r="I667" s="49"/>
      <c r="J667" s="49"/>
      <c r="K667" s="49"/>
      <c r="L667" s="49"/>
      <c r="M667" s="49"/>
      <c r="N667" s="49"/>
      <c r="O667" s="49"/>
      <c r="P667" s="49"/>
      <c r="Q667" s="49"/>
      <c r="R667" s="49"/>
      <c r="S667" s="49"/>
      <c r="T667" s="49"/>
      <c r="U667" s="49"/>
      <c r="V667" s="49"/>
      <c r="W667" s="49"/>
    </row>
    <row r="668" spans="8:23" x14ac:dyDescent="0.2">
      <c r="H668" s="49"/>
      <c r="I668" s="49"/>
      <c r="J668" s="49"/>
      <c r="K668" s="49"/>
      <c r="L668" s="49"/>
      <c r="M668" s="49"/>
      <c r="N668" s="49"/>
      <c r="O668" s="49"/>
      <c r="P668" s="49"/>
      <c r="Q668" s="49"/>
      <c r="R668" s="49"/>
      <c r="S668" s="49"/>
      <c r="T668" s="49"/>
      <c r="U668" s="49"/>
      <c r="V668" s="49"/>
      <c r="W668" s="49"/>
    </row>
    <row r="669" spans="8:23" x14ac:dyDescent="0.2">
      <c r="H669" s="49"/>
      <c r="I669" s="49"/>
      <c r="J669" s="49"/>
      <c r="K669" s="49"/>
      <c r="L669" s="49"/>
      <c r="M669" s="49"/>
      <c r="N669" s="49"/>
      <c r="O669" s="49"/>
      <c r="P669" s="49"/>
      <c r="Q669" s="49"/>
      <c r="R669" s="49"/>
      <c r="S669" s="49"/>
      <c r="T669" s="49"/>
      <c r="U669" s="49"/>
      <c r="V669" s="49"/>
      <c r="W669" s="49"/>
    </row>
    <row r="670" spans="8:23" x14ac:dyDescent="0.2"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49"/>
      <c r="S670" s="49"/>
      <c r="T670" s="49"/>
      <c r="U670" s="49"/>
      <c r="V670" s="49"/>
      <c r="W670" s="49"/>
    </row>
    <row r="671" spans="8:23" x14ac:dyDescent="0.2">
      <c r="H671" s="49"/>
      <c r="I671" s="49"/>
      <c r="J671" s="49"/>
      <c r="K671" s="49"/>
      <c r="L671" s="49"/>
      <c r="M671" s="49"/>
      <c r="N671" s="49"/>
      <c r="O671" s="49"/>
      <c r="P671" s="49"/>
      <c r="Q671" s="49"/>
      <c r="R671" s="49"/>
      <c r="S671" s="49"/>
      <c r="T671" s="49"/>
      <c r="U671" s="49"/>
      <c r="V671" s="49"/>
      <c r="W671" s="49"/>
    </row>
    <row r="672" spans="8:23" x14ac:dyDescent="0.2">
      <c r="H672" s="49"/>
      <c r="I672" s="49"/>
      <c r="J672" s="49"/>
      <c r="K672" s="49"/>
      <c r="L672" s="49"/>
      <c r="M672" s="49"/>
      <c r="N672" s="49"/>
      <c r="O672" s="49"/>
      <c r="P672" s="49"/>
      <c r="Q672" s="49"/>
      <c r="R672" s="49"/>
      <c r="S672" s="49"/>
      <c r="T672" s="49"/>
      <c r="U672" s="49"/>
      <c r="V672" s="49"/>
      <c r="W672" s="49"/>
    </row>
    <row r="673" spans="8:23" x14ac:dyDescent="0.2">
      <c r="H673" s="49"/>
      <c r="I673" s="49"/>
      <c r="J673" s="49"/>
      <c r="K673" s="49"/>
      <c r="L673" s="49"/>
      <c r="M673" s="49"/>
      <c r="N673" s="49"/>
      <c r="O673" s="49"/>
      <c r="P673" s="49"/>
      <c r="Q673" s="49"/>
      <c r="R673" s="49"/>
      <c r="S673" s="49"/>
      <c r="T673" s="49"/>
      <c r="U673" s="49"/>
      <c r="V673" s="49"/>
      <c r="W673" s="49"/>
    </row>
    <row r="674" spans="8:23" x14ac:dyDescent="0.2">
      <c r="H674" s="49"/>
      <c r="I674" s="49"/>
      <c r="J674" s="49"/>
      <c r="K674" s="49"/>
      <c r="L674" s="49"/>
      <c r="M674" s="49"/>
      <c r="N674" s="49"/>
      <c r="O674" s="49"/>
      <c r="P674" s="49"/>
      <c r="Q674" s="49"/>
      <c r="R674" s="49"/>
      <c r="S674" s="49"/>
      <c r="T674" s="49"/>
      <c r="U674" s="49"/>
      <c r="V674" s="49"/>
      <c r="W674" s="49"/>
    </row>
    <row r="675" spans="8:23" x14ac:dyDescent="0.2"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49"/>
      <c r="S675" s="49"/>
      <c r="T675" s="49"/>
      <c r="U675" s="49"/>
      <c r="V675" s="49"/>
      <c r="W675" s="49"/>
    </row>
    <row r="676" spans="8:23" x14ac:dyDescent="0.2">
      <c r="H676" s="49"/>
      <c r="I676" s="49"/>
      <c r="J676" s="49"/>
      <c r="K676" s="49"/>
      <c r="L676" s="49"/>
      <c r="M676" s="49"/>
      <c r="N676" s="49"/>
      <c r="O676" s="49"/>
      <c r="P676" s="49"/>
      <c r="Q676" s="49"/>
      <c r="R676" s="49"/>
      <c r="S676" s="49"/>
      <c r="T676" s="49"/>
      <c r="U676" s="49"/>
      <c r="V676" s="49"/>
      <c r="W676" s="49"/>
    </row>
    <row r="677" spans="8:23" x14ac:dyDescent="0.2">
      <c r="H677" s="49"/>
      <c r="I677" s="49"/>
      <c r="J677" s="49"/>
      <c r="K677" s="49"/>
      <c r="L677" s="49"/>
      <c r="M677" s="49"/>
      <c r="N677" s="49"/>
      <c r="O677" s="49"/>
      <c r="P677" s="49"/>
      <c r="Q677" s="49"/>
      <c r="R677" s="49"/>
      <c r="S677" s="49"/>
      <c r="T677" s="49"/>
      <c r="U677" s="49"/>
      <c r="V677" s="49"/>
      <c r="W677" s="49"/>
    </row>
    <row r="678" spans="8:23" x14ac:dyDescent="0.2">
      <c r="H678" s="49"/>
      <c r="I678" s="49"/>
      <c r="J678" s="49"/>
      <c r="K678" s="49"/>
      <c r="L678" s="49"/>
      <c r="M678" s="49"/>
      <c r="N678" s="49"/>
      <c r="O678" s="49"/>
      <c r="P678" s="49"/>
      <c r="Q678" s="49"/>
      <c r="R678" s="49"/>
      <c r="S678" s="49"/>
      <c r="T678" s="49"/>
      <c r="U678" s="49"/>
      <c r="V678" s="49"/>
      <c r="W678" s="49"/>
    </row>
    <row r="679" spans="8:23" x14ac:dyDescent="0.2">
      <c r="H679" s="49"/>
      <c r="I679" s="49"/>
      <c r="J679" s="49"/>
      <c r="K679" s="49"/>
      <c r="L679" s="49"/>
      <c r="M679" s="49"/>
      <c r="N679" s="49"/>
      <c r="O679" s="49"/>
      <c r="P679" s="49"/>
      <c r="Q679" s="49"/>
      <c r="R679" s="49"/>
      <c r="S679" s="49"/>
      <c r="T679" s="49"/>
      <c r="U679" s="49"/>
      <c r="V679" s="49"/>
      <c r="W679" s="49"/>
    </row>
    <row r="680" spans="8:23" x14ac:dyDescent="0.2"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49"/>
      <c r="S680" s="49"/>
      <c r="T680" s="49"/>
      <c r="U680" s="49"/>
      <c r="V680" s="49"/>
      <c r="W680" s="49"/>
    </row>
    <row r="681" spans="8:23" x14ac:dyDescent="0.2">
      <c r="H681" s="49"/>
      <c r="I681" s="49"/>
      <c r="J681" s="49"/>
      <c r="K681" s="49"/>
      <c r="L681" s="49"/>
      <c r="M681" s="49"/>
      <c r="N681" s="49"/>
      <c r="O681" s="49"/>
      <c r="P681" s="49"/>
      <c r="Q681" s="49"/>
      <c r="R681" s="49"/>
      <c r="S681" s="49"/>
      <c r="T681" s="49"/>
      <c r="U681" s="49"/>
      <c r="V681" s="49"/>
      <c r="W681" s="49"/>
    </row>
    <row r="682" spans="8:23" x14ac:dyDescent="0.2">
      <c r="H682" s="49"/>
      <c r="I682" s="49"/>
      <c r="J682" s="49"/>
      <c r="K682" s="49"/>
      <c r="L682" s="49"/>
      <c r="M682" s="49"/>
      <c r="N682" s="49"/>
      <c r="O682" s="49"/>
      <c r="P682" s="49"/>
      <c r="Q682" s="49"/>
      <c r="R682" s="49"/>
      <c r="S682" s="49"/>
      <c r="T682" s="49"/>
      <c r="U682" s="49"/>
      <c r="V682" s="49"/>
      <c r="W682" s="49"/>
    </row>
    <row r="683" spans="8:23" x14ac:dyDescent="0.2">
      <c r="H683" s="49"/>
      <c r="I683" s="49"/>
      <c r="J683" s="49"/>
      <c r="K683" s="49"/>
      <c r="L683" s="49"/>
      <c r="M683" s="49"/>
      <c r="N683" s="49"/>
      <c r="O683" s="49"/>
      <c r="P683" s="49"/>
      <c r="Q683" s="49"/>
      <c r="R683" s="49"/>
      <c r="S683" s="49"/>
      <c r="T683" s="49"/>
      <c r="U683" s="49"/>
      <c r="V683" s="49"/>
      <c r="W683" s="49"/>
    </row>
    <row r="684" spans="8:23" x14ac:dyDescent="0.2">
      <c r="H684" s="49"/>
      <c r="I684" s="49"/>
      <c r="J684" s="49"/>
      <c r="K684" s="49"/>
      <c r="L684" s="49"/>
      <c r="M684" s="49"/>
      <c r="N684" s="49"/>
      <c r="O684" s="49"/>
      <c r="P684" s="49"/>
      <c r="Q684" s="49"/>
      <c r="R684" s="49"/>
      <c r="S684" s="49"/>
      <c r="T684" s="49"/>
      <c r="U684" s="49"/>
      <c r="V684" s="49"/>
      <c r="W684" s="49"/>
    </row>
    <row r="685" spans="8:23" x14ac:dyDescent="0.2"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49"/>
      <c r="S685" s="49"/>
      <c r="T685" s="49"/>
      <c r="U685" s="49"/>
      <c r="V685" s="49"/>
      <c r="W685" s="49"/>
    </row>
    <row r="686" spans="8:23" x14ac:dyDescent="0.2">
      <c r="H686" s="49"/>
      <c r="I686" s="49"/>
      <c r="J686" s="49"/>
      <c r="K686" s="49"/>
      <c r="L686" s="49"/>
      <c r="M686" s="49"/>
      <c r="N686" s="49"/>
      <c r="O686" s="49"/>
      <c r="P686" s="49"/>
      <c r="Q686" s="49"/>
      <c r="R686" s="49"/>
      <c r="S686" s="49"/>
      <c r="T686" s="49"/>
      <c r="U686" s="49"/>
      <c r="V686" s="49"/>
      <c r="W686" s="49"/>
    </row>
    <row r="687" spans="8:23" x14ac:dyDescent="0.2">
      <c r="H687" s="49"/>
      <c r="I687" s="49"/>
      <c r="J687" s="49"/>
      <c r="K687" s="49"/>
      <c r="L687" s="49"/>
      <c r="M687" s="49"/>
      <c r="N687" s="49"/>
      <c r="O687" s="49"/>
      <c r="P687" s="49"/>
      <c r="Q687" s="49"/>
      <c r="R687" s="49"/>
      <c r="S687" s="49"/>
      <c r="T687" s="49"/>
      <c r="U687" s="49"/>
      <c r="V687" s="49"/>
      <c r="W687" s="49"/>
    </row>
    <row r="688" spans="8:23" x14ac:dyDescent="0.2">
      <c r="H688" s="49"/>
      <c r="I688" s="49"/>
      <c r="J688" s="49"/>
      <c r="K688" s="49"/>
      <c r="L688" s="49"/>
      <c r="M688" s="49"/>
      <c r="N688" s="49"/>
      <c r="O688" s="49"/>
      <c r="P688" s="49"/>
      <c r="Q688" s="49"/>
      <c r="R688" s="49"/>
      <c r="S688" s="49"/>
      <c r="T688" s="49"/>
      <c r="U688" s="49"/>
      <c r="V688" s="49"/>
      <c r="W688" s="49"/>
    </row>
    <row r="689" spans="8:23" x14ac:dyDescent="0.2">
      <c r="H689" s="49"/>
      <c r="I689" s="49"/>
      <c r="J689" s="49"/>
      <c r="K689" s="49"/>
      <c r="L689" s="49"/>
      <c r="M689" s="49"/>
      <c r="N689" s="49"/>
      <c r="O689" s="49"/>
      <c r="P689" s="49"/>
      <c r="Q689" s="49"/>
      <c r="R689" s="49"/>
      <c r="S689" s="49"/>
      <c r="T689" s="49"/>
      <c r="U689" s="49"/>
      <c r="V689" s="49"/>
      <c r="W689" s="49"/>
    </row>
    <row r="690" spans="8:23" x14ac:dyDescent="0.2"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49"/>
      <c r="S690" s="49"/>
      <c r="T690" s="49"/>
      <c r="U690" s="49"/>
      <c r="V690" s="49"/>
      <c r="W690" s="49"/>
    </row>
    <row r="691" spans="8:23" x14ac:dyDescent="0.2">
      <c r="H691" s="49"/>
      <c r="I691" s="49"/>
      <c r="J691" s="49"/>
      <c r="K691" s="49"/>
      <c r="L691" s="49"/>
      <c r="M691" s="49"/>
      <c r="N691" s="49"/>
      <c r="O691" s="49"/>
      <c r="P691" s="49"/>
      <c r="Q691" s="49"/>
      <c r="R691" s="49"/>
      <c r="S691" s="49"/>
      <c r="T691" s="49"/>
      <c r="U691" s="49"/>
      <c r="V691" s="49"/>
      <c r="W691" s="49"/>
    </row>
    <row r="692" spans="8:23" x14ac:dyDescent="0.2">
      <c r="H692" s="49"/>
      <c r="I692" s="49"/>
      <c r="J692" s="49"/>
      <c r="K692" s="49"/>
      <c r="L692" s="49"/>
      <c r="M692" s="49"/>
      <c r="N692" s="49"/>
      <c r="O692" s="49"/>
      <c r="P692" s="49"/>
      <c r="Q692" s="49"/>
      <c r="R692" s="49"/>
      <c r="S692" s="49"/>
      <c r="T692" s="49"/>
      <c r="U692" s="49"/>
      <c r="V692" s="49"/>
      <c r="W692" s="49"/>
    </row>
    <row r="693" spans="8:23" x14ac:dyDescent="0.2">
      <c r="H693" s="49"/>
      <c r="I693" s="49"/>
      <c r="J693" s="49"/>
      <c r="K693" s="49"/>
      <c r="L693" s="49"/>
      <c r="M693" s="49"/>
      <c r="N693" s="49"/>
      <c r="O693" s="49"/>
      <c r="P693" s="49"/>
      <c r="Q693" s="49"/>
      <c r="R693" s="49"/>
      <c r="S693" s="49"/>
      <c r="T693" s="49"/>
      <c r="U693" s="49"/>
      <c r="V693" s="49"/>
      <c r="W693" s="49"/>
    </row>
    <row r="694" spans="8:23" x14ac:dyDescent="0.2">
      <c r="H694" s="49"/>
      <c r="I694" s="49"/>
      <c r="J694" s="49"/>
      <c r="K694" s="49"/>
      <c r="L694" s="49"/>
      <c r="M694" s="49"/>
      <c r="N694" s="49"/>
      <c r="O694" s="49"/>
      <c r="P694" s="49"/>
      <c r="Q694" s="49"/>
      <c r="R694" s="49"/>
      <c r="S694" s="49"/>
      <c r="T694" s="49"/>
      <c r="U694" s="49"/>
      <c r="V694" s="49"/>
      <c r="W694" s="49"/>
    </row>
    <row r="695" spans="8:23" x14ac:dyDescent="0.2"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49"/>
      <c r="S695" s="49"/>
      <c r="T695" s="49"/>
      <c r="U695" s="49"/>
      <c r="V695" s="49"/>
      <c r="W695" s="49"/>
    </row>
    <row r="696" spans="8:23" x14ac:dyDescent="0.2">
      <c r="H696" s="49"/>
      <c r="I696" s="49"/>
      <c r="J696" s="49"/>
      <c r="K696" s="49"/>
      <c r="L696" s="49"/>
      <c r="M696" s="49"/>
      <c r="N696" s="49"/>
      <c r="O696" s="49"/>
      <c r="P696" s="49"/>
      <c r="Q696" s="49"/>
      <c r="R696" s="49"/>
      <c r="S696" s="49"/>
      <c r="T696" s="49"/>
      <c r="U696" s="49"/>
      <c r="V696" s="49"/>
      <c r="W696" s="49"/>
    </row>
    <row r="697" spans="8:23" x14ac:dyDescent="0.2">
      <c r="H697" s="49"/>
      <c r="I697" s="49"/>
      <c r="J697" s="49"/>
      <c r="K697" s="49"/>
      <c r="L697" s="49"/>
      <c r="M697" s="49"/>
      <c r="N697" s="49"/>
      <c r="O697" s="49"/>
      <c r="P697" s="49"/>
      <c r="Q697" s="49"/>
      <c r="R697" s="49"/>
      <c r="S697" s="49"/>
      <c r="T697" s="49"/>
      <c r="U697" s="49"/>
      <c r="V697" s="49"/>
      <c r="W697" s="49"/>
    </row>
    <row r="698" spans="8:23" x14ac:dyDescent="0.2">
      <c r="H698" s="49"/>
      <c r="I698" s="49"/>
      <c r="J698" s="49"/>
      <c r="K698" s="49"/>
      <c r="L698" s="49"/>
      <c r="M698" s="49"/>
      <c r="N698" s="49"/>
      <c r="O698" s="49"/>
      <c r="P698" s="49"/>
      <c r="Q698" s="49"/>
      <c r="R698" s="49"/>
      <c r="S698" s="49"/>
      <c r="T698" s="49"/>
      <c r="U698" s="49"/>
      <c r="V698" s="49"/>
      <c r="W698" s="49"/>
    </row>
    <row r="699" spans="8:23" x14ac:dyDescent="0.2">
      <c r="H699" s="49"/>
      <c r="I699" s="49"/>
      <c r="J699" s="49"/>
      <c r="K699" s="49"/>
      <c r="L699" s="49"/>
      <c r="M699" s="49"/>
      <c r="N699" s="49"/>
      <c r="O699" s="49"/>
      <c r="P699" s="49"/>
      <c r="Q699" s="49"/>
      <c r="R699" s="49"/>
      <c r="S699" s="49"/>
      <c r="T699" s="49"/>
      <c r="U699" s="49"/>
      <c r="V699" s="49"/>
      <c r="W699" s="49"/>
    </row>
    <row r="700" spans="8:23" x14ac:dyDescent="0.2"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49"/>
      <c r="S700" s="49"/>
      <c r="T700" s="49"/>
      <c r="U700" s="49"/>
      <c r="V700" s="49"/>
      <c r="W700" s="49"/>
    </row>
    <row r="701" spans="8:23" x14ac:dyDescent="0.2">
      <c r="H701" s="49"/>
      <c r="I701" s="49"/>
      <c r="J701" s="49"/>
      <c r="K701" s="49"/>
      <c r="L701" s="49"/>
      <c r="M701" s="49"/>
      <c r="N701" s="49"/>
      <c r="O701" s="49"/>
      <c r="P701" s="49"/>
      <c r="Q701" s="49"/>
      <c r="R701" s="49"/>
      <c r="S701" s="49"/>
      <c r="T701" s="49"/>
      <c r="U701" s="49"/>
      <c r="V701" s="49"/>
      <c r="W701" s="49"/>
    </row>
    <row r="702" spans="8:23" x14ac:dyDescent="0.2">
      <c r="H702" s="49"/>
      <c r="I702" s="49"/>
      <c r="J702" s="49"/>
      <c r="K702" s="49"/>
      <c r="L702" s="49"/>
      <c r="M702" s="49"/>
      <c r="N702" s="49"/>
      <c r="O702" s="49"/>
      <c r="P702" s="49"/>
      <c r="Q702" s="49"/>
      <c r="R702" s="49"/>
      <c r="S702" s="49"/>
      <c r="T702" s="49"/>
      <c r="U702" s="49"/>
      <c r="V702" s="49"/>
      <c r="W702" s="49"/>
    </row>
    <row r="703" spans="8:23" x14ac:dyDescent="0.2">
      <c r="H703" s="49"/>
      <c r="I703" s="49"/>
      <c r="J703" s="49"/>
      <c r="K703" s="49"/>
      <c r="L703" s="49"/>
      <c r="M703" s="49"/>
      <c r="N703" s="49"/>
      <c r="O703" s="49"/>
      <c r="P703" s="49"/>
      <c r="Q703" s="49"/>
      <c r="R703" s="49"/>
      <c r="S703" s="49"/>
      <c r="T703" s="49"/>
      <c r="U703" s="49"/>
      <c r="V703" s="49"/>
      <c r="W703" s="49"/>
    </row>
    <row r="704" spans="8:23" x14ac:dyDescent="0.2">
      <c r="H704" s="49"/>
      <c r="I704" s="49"/>
      <c r="J704" s="49"/>
      <c r="K704" s="49"/>
      <c r="L704" s="49"/>
      <c r="M704" s="49"/>
      <c r="N704" s="49"/>
      <c r="O704" s="49"/>
      <c r="P704" s="49"/>
      <c r="Q704" s="49"/>
      <c r="R704" s="49"/>
      <c r="S704" s="49"/>
      <c r="T704" s="49"/>
      <c r="U704" s="49"/>
      <c r="V704" s="49"/>
      <c r="W704" s="49"/>
    </row>
    <row r="705" spans="8:23" x14ac:dyDescent="0.2"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49"/>
      <c r="S705" s="49"/>
      <c r="T705" s="49"/>
      <c r="U705" s="49"/>
      <c r="V705" s="49"/>
      <c r="W705" s="49"/>
    </row>
    <row r="706" spans="8:23" x14ac:dyDescent="0.2">
      <c r="H706" s="49"/>
      <c r="I706" s="49"/>
      <c r="J706" s="49"/>
      <c r="K706" s="49"/>
      <c r="L706" s="49"/>
      <c r="M706" s="49"/>
      <c r="N706" s="49"/>
      <c r="O706" s="49"/>
      <c r="P706" s="49"/>
      <c r="Q706" s="49"/>
      <c r="R706" s="49"/>
      <c r="S706" s="49"/>
      <c r="T706" s="49"/>
      <c r="U706" s="49"/>
      <c r="V706" s="49"/>
      <c r="W706" s="49"/>
    </row>
    <row r="707" spans="8:23" x14ac:dyDescent="0.2">
      <c r="H707" s="49"/>
      <c r="I707" s="49"/>
      <c r="J707" s="49"/>
      <c r="K707" s="49"/>
      <c r="L707" s="49"/>
      <c r="M707" s="49"/>
      <c r="N707" s="49"/>
      <c r="O707" s="49"/>
      <c r="P707" s="49"/>
      <c r="Q707" s="49"/>
      <c r="R707" s="49"/>
      <c r="S707" s="49"/>
      <c r="T707" s="49"/>
      <c r="U707" s="49"/>
      <c r="V707" s="49"/>
      <c r="W707" s="49"/>
    </row>
    <row r="708" spans="8:23" x14ac:dyDescent="0.2">
      <c r="H708" s="49"/>
      <c r="I708" s="49"/>
      <c r="J708" s="49"/>
      <c r="K708" s="49"/>
      <c r="L708" s="49"/>
      <c r="M708" s="49"/>
      <c r="N708" s="49"/>
      <c r="O708" s="49"/>
      <c r="P708" s="49"/>
      <c r="Q708" s="49"/>
      <c r="R708" s="49"/>
      <c r="S708" s="49"/>
      <c r="T708" s="49"/>
      <c r="U708" s="49"/>
      <c r="V708" s="49"/>
      <c r="W708" s="49"/>
    </row>
    <row r="709" spans="8:23" x14ac:dyDescent="0.2">
      <c r="H709" s="49"/>
      <c r="I709" s="49"/>
      <c r="J709" s="49"/>
      <c r="K709" s="49"/>
      <c r="L709" s="49"/>
      <c r="M709" s="49"/>
      <c r="N709" s="49"/>
      <c r="O709" s="49"/>
      <c r="P709" s="49"/>
      <c r="Q709" s="49"/>
      <c r="R709" s="49"/>
      <c r="S709" s="49"/>
      <c r="T709" s="49"/>
      <c r="U709" s="49"/>
      <c r="V709" s="49"/>
      <c r="W709" s="49"/>
    </row>
  </sheetData>
  <mergeCells count="10">
    <mergeCell ref="A12:A13"/>
    <mergeCell ref="A1:D1"/>
    <mergeCell ref="A2:D2"/>
    <mergeCell ref="A3:D3"/>
    <mergeCell ref="A4:A5"/>
    <mergeCell ref="B4:B5"/>
    <mergeCell ref="C4:D4"/>
    <mergeCell ref="A6:A7"/>
    <mergeCell ref="A8:A9"/>
    <mergeCell ref="A10:A11"/>
  </mergeCells>
  <pageMargins left="0.70866141732283472" right="0.70866141732283472" top="0.74803149606299213" bottom="0.74803149606299213" header="0.31496062992125984" footer="0.31496062992125984"/>
  <pageSetup paperSize="9" scale="1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16"/>
  <sheetViews>
    <sheetView workbookViewId="0">
      <selection activeCell="E13" sqref="E13"/>
    </sheetView>
  </sheetViews>
  <sheetFormatPr defaultColWidth="10" defaultRowHeight="12.75" x14ac:dyDescent="0.2"/>
  <cols>
    <col min="1" max="1" width="2.85546875" customWidth="1"/>
    <col min="2" max="2" width="17.85546875" customWidth="1"/>
    <col min="3" max="3" width="21.42578125" customWidth="1"/>
    <col min="4" max="4" width="18.5703125" customWidth="1"/>
    <col min="5" max="5" width="17.28515625" customWidth="1"/>
    <col min="6" max="6" width="15.5703125" customWidth="1"/>
    <col min="7" max="7" width="17.5703125" customWidth="1"/>
    <col min="8" max="8" width="14.7109375" customWidth="1"/>
    <col min="9" max="9" width="15.140625" customWidth="1"/>
    <col min="10" max="10" width="16.5703125" customWidth="1"/>
    <col min="11" max="11" width="13.42578125" customWidth="1"/>
    <col min="12" max="12" width="14.7109375" customWidth="1"/>
    <col min="13" max="13" width="16.5703125" customWidth="1"/>
  </cols>
  <sheetData>
    <row r="1" spans="2:13" ht="20.100000000000001" customHeight="1" x14ac:dyDescent="0.2">
      <c r="C1" s="104"/>
      <c r="D1" s="104"/>
      <c r="E1" s="104" t="s">
        <v>350</v>
      </c>
      <c r="F1" s="104"/>
      <c r="G1" s="104"/>
      <c r="I1" s="105"/>
      <c r="J1" s="105"/>
      <c r="K1" s="105" t="s">
        <v>351</v>
      </c>
      <c r="L1" s="105"/>
      <c r="M1" s="105"/>
    </row>
    <row r="2" spans="2:13" ht="16.5" customHeight="1" x14ac:dyDescent="0.2">
      <c r="C2" s="106" t="s">
        <v>352</v>
      </c>
      <c r="D2" s="106" t="s">
        <v>353</v>
      </c>
      <c r="E2" s="106" t="s">
        <v>354</v>
      </c>
      <c r="F2" s="106" t="s">
        <v>355</v>
      </c>
      <c r="G2" s="106" t="s">
        <v>356</v>
      </c>
      <c r="H2" s="106" t="s">
        <v>357</v>
      </c>
      <c r="I2" s="106" t="s">
        <v>352</v>
      </c>
      <c r="J2" s="106" t="s">
        <v>353</v>
      </c>
      <c r="K2" s="106" t="s">
        <v>354</v>
      </c>
      <c r="L2" s="106" t="s">
        <v>355</v>
      </c>
      <c r="M2" s="106" t="s">
        <v>358</v>
      </c>
    </row>
    <row r="3" spans="2:13" ht="20.100000000000001" customHeight="1" x14ac:dyDescent="0.2">
      <c r="B3" s="107" t="s">
        <v>359</v>
      </c>
      <c r="C3" s="108"/>
      <c r="D3" s="108"/>
      <c r="E3" s="108">
        <v>4600000</v>
      </c>
      <c r="F3" s="108"/>
      <c r="G3" s="108">
        <f>SUM(C3:F3)</f>
        <v>4600000</v>
      </c>
      <c r="H3" s="109"/>
      <c r="I3" s="109"/>
      <c r="J3" s="109"/>
      <c r="K3" s="109"/>
      <c r="L3" s="109"/>
      <c r="M3" s="109"/>
    </row>
    <row r="4" spans="2:13" ht="20.100000000000001" customHeight="1" x14ac:dyDescent="0.2">
      <c r="B4" s="110">
        <v>22555</v>
      </c>
      <c r="C4" s="109"/>
      <c r="D4" s="109"/>
      <c r="E4" s="109"/>
      <c r="F4" s="109"/>
      <c r="G4" s="109">
        <f t="shared" ref="G4:G15" si="0">SUM(C4:F4)</f>
        <v>0</v>
      </c>
      <c r="H4" s="109">
        <f>G4</f>
        <v>0</v>
      </c>
      <c r="I4" s="109">
        <f>C3-C4</f>
        <v>0</v>
      </c>
      <c r="J4" s="109">
        <f t="shared" ref="J4:M4" si="1">D3-D4</f>
        <v>0</v>
      </c>
      <c r="K4" s="109">
        <f t="shared" si="1"/>
        <v>4600000</v>
      </c>
      <c r="L4" s="109">
        <f t="shared" si="1"/>
        <v>0</v>
      </c>
      <c r="M4" s="109">
        <f t="shared" si="1"/>
        <v>4600000</v>
      </c>
    </row>
    <row r="5" spans="2:13" ht="20.100000000000001" customHeight="1" x14ac:dyDescent="0.2">
      <c r="B5" s="110">
        <v>22586</v>
      </c>
      <c r="C5" s="109"/>
      <c r="D5" s="109"/>
      <c r="E5" s="109">
        <v>1374544</v>
      </c>
      <c r="F5" s="109"/>
      <c r="G5" s="109">
        <f t="shared" si="0"/>
        <v>1374544</v>
      </c>
      <c r="H5" s="109">
        <f>H4+G5</f>
        <v>1374544</v>
      </c>
      <c r="I5" s="109">
        <f>I4-C5</f>
        <v>0</v>
      </c>
      <c r="J5" s="109">
        <f t="shared" ref="J5:M15" si="2">J4-D5</f>
        <v>0</v>
      </c>
      <c r="K5" s="109">
        <f t="shared" si="2"/>
        <v>3225456</v>
      </c>
      <c r="L5" s="109">
        <f t="shared" si="2"/>
        <v>0</v>
      </c>
      <c r="M5" s="109">
        <f t="shared" si="2"/>
        <v>3225456</v>
      </c>
    </row>
    <row r="6" spans="2:13" ht="20.100000000000001" customHeight="1" x14ac:dyDescent="0.2">
      <c r="B6" s="110">
        <v>22616</v>
      </c>
      <c r="C6" s="109"/>
      <c r="D6" s="109"/>
      <c r="E6" s="109"/>
      <c r="F6" s="109"/>
      <c r="G6" s="109">
        <f t="shared" si="0"/>
        <v>0</v>
      </c>
      <c r="H6" s="109">
        <f t="shared" ref="H6:H15" si="3">H5+G6</f>
        <v>1374544</v>
      </c>
      <c r="I6" s="109">
        <f t="shared" ref="I6:I15" si="4">I5-C6</f>
        <v>0</v>
      </c>
      <c r="J6" s="109">
        <f t="shared" si="2"/>
        <v>0</v>
      </c>
      <c r="K6" s="109">
        <f t="shared" si="2"/>
        <v>3225456</v>
      </c>
      <c r="L6" s="109">
        <f t="shared" si="2"/>
        <v>0</v>
      </c>
      <c r="M6" s="109">
        <f t="shared" si="2"/>
        <v>3225456</v>
      </c>
    </row>
    <row r="7" spans="2:13" ht="20.100000000000001" customHeight="1" x14ac:dyDescent="0.2">
      <c r="B7" s="110">
        <v>22647</v>
      </c>
      <c r="C7" s="109"/>
      <c r="D7" s="109"/>
      <c r="E7" s="109"/>
      <c r="F7" s="109"/>
      <c r="G7" s="109">
        <f t="shared" si="0"/>
        <v>0</v>
      </c>
      <c r="H7" s="109">
        <f t="shared" si="3"/>
        <v>1374544</v>
      </c>
      <c r="I7" s="109">
        <f t="shared" si="4"/>
        <v>0</v>
      </c>
      <c r="J7" s="109">
        <f t="shared" si="2"/>
        <v>0</v>
      </c>
      <c r="K7" s="109">
        <f t="shared" si="2"/>
        <v>3225456</v>
      </c>
      <c r="L7" s="109">
        <f t="shared" si="2"/>
        <v>0</v>
      </c>
      <c r="M7" s="109">
        <f t="shared" si="2"/>
        <v>3225456</v>
      </c>
    </row>
    <row r="8" spans="2:13" ht="20.100000000000001" customHeight="1" x14ac:dyDescent="0.2">
      <c r="B8" s="110">
        <v>22678</v>
      </c>
      <c r="C8" s="109"/>
      <c r="D8" s="109"/>
      <c r="E8" s="109">
        <v>1049399</v>
      </c>
      <c r="F8" s="109"/>
      <c r="G8" s="109">
        <f t="shared" si="0"/>
        <v>1049399</v>
      </c>
      <c r="H8" s="109">
        <f t="shared" si="3"/>
        <v>2423943</v>
      </c>
      <c r="I8" s="109">
        <f t="shared" si="4"/>
        <v>0</v>
      </c>
      <c r="J8" s="109">
        <f t="shared" si="2"/>
        <v>0</v>
      </c>
      <c r="K8" s="109">
        <f t="shared" si="2"/>
        <v>2176057</v>
      </c>
      <c r="L8" s="109">
        <f t="shared" si="2"/>
        <v>0</v>
      </c>
      <c r="M8" s="109">
        <f t="shared" si="2"/>
        <v>2176057</v>
      </c>
    </row>
    <row r="9" spans="2:13" ht="20.100000000000001" customHeight="1" x14ac:dyDescent="0.2">
      <c r="B9" s="110">
        <v>22706</v>
      </c>
      <c r="C9" s="109"/>
      <c r="D9" s="109"/>
      <c r="E9" s="109"/>
      <c r="F9" s="109"/>
      <c r="G9" s="109">
        <f t="shared" si="0"/>
        <v>0</v>
      </c>
      <c r="H9" s="109">
        <f>H8+G9</f>
        <v>2423943</v>
      </c>
      <c r="I9" s="109">
        <f t="shared" si="4"/>
        <v>0</v>
      </c>
      <c r="J9" s="109">
        <f t="shared" si="2"/>
        <v>0</v>
      </c>
      <c r="K9" s="109">
        <f t="shared" si="2"/>
        <v>2176057</v>
      </c>
      <c r="L9" s="109">
        <f t="shared" si="2"/>
        <v>0</v>
      </c>
      <c r="M9" s="109">
        <f t="shared" si="2"/>
        <v>2176057</v>
      </c>
    </row>
    <row r="10" spans="2:13" ht="20.100000000000001" customHeight="1" x14ac:dyDescent="0.2">
      <c r="B10" s="110">
        <v>22737</v>
      </c>
      <c r="C10" s="109"/>
      <c r="D10" s="109"/>
      <c r="E10" s="109">
        <v>1119631</v>
      </c>
      <c r="F10" s="109"/>
      <c r="G10" s="109">
        <f t="shared" si="0"/>
        <v>1119631</v>
      </c>
      <c r="H10" s="109">
        <f t="shared" si="3"/>
        <v>3543574</v>
      </c>
      <c r="I10" s="109">
        <f t="shared" si="4"/>
        <v>0</v>
      </c>
      <c r="J10" s="109">
        <f t="shared" si="2"/>
        <v>0</v>
      </c>
      <c r="K10" s="109">
        <f>K9-E10</f>
        <v>1056426</v>
      </c>
      <c r="L10" s="109">
        <f t="shared" si="2"/>
        <v>0</v>
      </c>
      <c r="M10" s="109">
        <f t="shared" si="2"/>
        <v>1056426</v>
      </c>
    </row>
    <row r="11" spans="2:13" ht="20.100000000000001" customHeight="1" x14ac:dyDescent="0.2">
      <c r="B11" s="110">
        <v>22767</v>
      </c>
      <c r="C11" s="109"/>
      <c r="D11" s="109"/>
      <c r="E11" s="109"/>
      <c r="F11" s="109"/>
      <c r="G11" s="109">
        <f t="shared" si="0"/>
        <v>0</v>
      </c>
      <c r="H11" s="109">
        <f t="shared" si="3"/>
        <v>3543574</v>
      </c>
      <c r="I11" s="109">
        <f t="shared" si="4"/>
        <v>0</v>
      </c>
      <c r="J11" s="109">
        <f t="shared" si="2"/>
        <v>0</v>
      </c>
      <c r="K11" s="109">
        <f t="shared" si="2"/>
        <v>1056426</v>
      </c>
      <c r="L11" s="109">
        <f t="shared" si="2"/>
        <v>0</v>
      </c>
      <c r="M11" s="109">
        <f t="shared" si="2"/>
        <v>1056426</v>
      </c>
    </row>
    <row r="12" spans="2:13" ht="20.100000000000001" customHeight="1" x14ac:dyDescent="0.2">
      <c r="B12" s="110">
        <v>22798</v>
      </c>
      <c r="C12" s="109"/>
      <c r="D12" s="109"/>
      <c r="E12" s="109">
        <v>67375</v>
      </c>
      <c r="F12" s="109"/>
      <c r="G12" s="109">
        <f t="shared" si="0"/>
        <v>67375</v>
      </c>
      <c r="H12" s="109">
        <f t="shared" si="3"/>
        <v>3610949</v>
      </c>
      <c r="I12" s="109">
        <f t="shared" si="4"/>
        <v>0</v>
      </c>
      <c r="J12" s="109">
        <f t="shared" si="2"/>
        <v>0</v>
      </c>
      <c r="K12" s="109">
        <f t="shared" si="2"/>
        <v>989051</v>
      </c>
      <c r="L12" s="109">
        <f t="shared" si="2"/>
        <v>0</v>
      </c>
      <c r="M12" s="109">
        <f t="shared" si="2"/>
        <v>989051</v>
      </c>
    </row>
    <row r="13" spans="2:13" ht="20.100000000000001" customHeight="1" x14ac:dyDescent="0.2">
      <c r="B13" s="110">
        <v>22828</v>
      </c>
      <c r="C13" s="109"/>
      <c r="D13" s="109"/>
      <c r="E13" s="109"/>
      <c r="F13" s="109"/>
      <c r="G13" s="109">
        <f t="shared" si="0"/>
        <v>0</v>
      </c>
      <c r="H13" s="109">
        <f t="shared" si="3"/>
        <v>3610949</v>
      </c>
      <c r="I13" s="109">
        <f t="shared" si="4"/>
        <v>0</v>
      </c>
      <c r="J13" s="109">
        <f t="shared" si="2"/>
        <v>0</v>
      </c>
      <c r="K13" s="109">
        <f t="shared" si="2"/>
        <v>989051</v>
      </c>
      <c r="L13" s="109">
        <f t="shared" si="2"/>
        <v>0</v>
      </c>
      <c r="M13" s="109">
        <f t="shared" si="2"/>
        <v>989051</v>
      </c>
    </row>
    <row r="14" spans="2:13" ht="20.100000000000001" customHeight="1" x14ac:dyDescent="0.2">
      <c r="B14" s="110">
        <v>22859</v>
      </c>
      <c r="C14" s="109"/>
      <c r="D14" s="109"/>
      <c r="E14" s="109"/>
      <c r="F14" s="109"/>
      <c r="G14" s="109">
        <f t="shared" si="0"/>
        <v>0</v>
      </c>
      <c r="H14" s="109">
        <f t="shared" si="3"/>
        <v>3610949</v>
      </c>
      <c r="I14" s="109">
        <f t="shared" si="4"/>
        <v>0</v>
      </c>
      <c r="J14" s="109">
        <f t="shared" si="2"/>
        <v>0</v>
      </c>
      <c r="K14" s="109">
        <f t="shared" si="2"/>
        <v>989051</v>
      </c>
      <c r="L14" s="109">
        <f t="shared" si="2"/>
        <v>0</v>
      </c>
      <c r="M14" s="109">
        <f t="shared" si="2"/>
        <v>989051</v>
      </c>
    </row>
    <row r="15" spans="2:13" ht="20.100000000000001" customHeight="1" x14ac:dyDescent="0.2">
      <c r="B15" s="110">
        <v>22890</v>
      </c>
      <c r="C15" s="109"/>
      <c r="D15" s="109"/>
      <c r="E15" s="109"/>
      <c r="F15" s="109"/>
      <c r="G15" s="109">
        <f t="shared" si="0"/>
        <v>0</v>
      </c>
      <c r="H15" s="109">
        <f t="shared" si="3"/>
        <v>3610949</v>
      </c>
      <c r="I15" s="109">
        <f t="shared" si="4"/>
        <v>0</v>
      </c>
      <c r="J15" s="109">
        <f t="shared" si="2"/>
        <v>0</v>
      </c>
      <c r="K15" s="109">
        <f t="shared" si="2"/>
        <v>989051</v>
      </c>
      <c r="L15" s="109">
        <f t="shared" si="2"/>
        <v>0</v>
      </c>
      <c r="M15" s="109">
        <f t="shared" si="2"/>
        <v>989051</v>
      </c>
    </row>
    <row r="16" spans="2:13" ht="18.75" customHeight="1" x14ac:dyDescent="0.2">
      <c r="B16" s="111" t="s">
        <v>356</v>
      </c>
      <c r="C16" s="112">
        <f>SUM(C4:C15)</f>
        <v>0</v>
      </c>
      <c r="D16" s="112">
        <f t="shared" ref="D16:G16" si="5">SUM(D4:D15)</f>
        <v>0</v>
      </c>
      <c r="E16" s="112">
        <f t="shared" si="5"/>
        <v>3610949</v>
      </c>
      <c r="F16" s="112">
        <f t="shared" si="5"/>
        <v>0</v>
      </c>
      <c r="G16" s="112">
        <f t="shared" si="5"/>
        <v>3610949</v>
      </c>
      <c r="H16" s="109"/>
      <c r="I16" s="109"/>
      <c r="J16" s="109"/>
      <c r="K16" s="109"/>
      <c r="L16" s="109"/>
      <c r="M16" s="109"/>
    </row>
    <row r="17" spans="2:13" ht="17.25" customHeight="1" x14ac:dyDescent="0.2">
      <c r="B17" s="111" t="s">
        <v>360</v>
      </c>
      <c r="C17" s="112" t="e">
        <f>C16*100/C3</f>
        <v>#DIV/0!</v>
      </c>
      <c r="D17" s="112" t="e">
        <f t="shared" ref="D17:G17" si="6">D16*100/D3</f>
        <v>#DIV/0!</v>
      </c>
      <c r="E17" s="112">
        <f t="shared" si="6"/>
        <v>78.498891304347822</v>
      </c>
      <c r="F17" s="112" t="e">
        <f t="shared" si="6"/>
        <v>#DIV/0!</v>
      </c>
      <c r="G17" s="112">
        <f t="shared" si="6"/>
        <v>78.498891304347822</v>
      </c>
      <c r="H17" s="109"/>
      <c r="I17" s="109"/>
      <c r="J17" s="109"/>
      <c r="K17" s="109"/>
      <c r="L17" s="109"/>
      <c r="M17" s="109"/>
    </row>
    <row r="18" spans="2:13" ht="19.5" customHeight="1" x14ac:dyDescent="0.2">
      <c r="B18" s="111" t="s">
        <v>351</v>
      </c>
      <c r="C18" s="112">
        <f>C3-C16</f>
        <v>0</v>
      </c>
      <c r="D18" s="112">
        <f t="shared" ref="D18:G18" si="7">D3-D16</f>
        <v>0</v>
      </c>
      <c r="E18" s="112">
        <f t="shared" si="7"/>
        <v>989051</v>
      </c>
      <c r="F18" s="112">
        <f t="shared" si="7"/>
        <v>0</v>
      </c>
      <c r="G18" s="112">
        <f t="shared" si="7"/>
        <v>989051</v>
      </c>
      <c r="H18" s="109"/>
      <c r="I18" s="109"/>
      <c r="J18" s="109"/>
      <c r="K18" s="109"/>
      <c r="L18" s="109"/>
      <c r="M18" s="109"/>
    </row>
    <row r="19" spans="2:13" ht="18" customHeight="1" x14ac:dyDescent="0.2">
      <c r="B19" s="111" t="s">
        <v>361</v>
      </c>
      <c r="C19" s="112" t="e">
        <f>C18*100/C3</f>
        <v>#DIV/0!</v>
      </c>
      <c r="D19" s="112" t="e">
        <f t="shared" ref="D19:G19" si="8">D18*100/D3</f>
        <v>#DIV/0!</v>
      </c>
      <c r="E19" s="112">
        <f t="shared" si="8"/>
        <v>21.501108695652174</v>
      </c>
      <c r="F19" s="112" t="e">
        <f t="shared" si="8"/>
        <v>#DIV/0!</v>
      </c>
      <c r="G19" s="112">
        <f t="shared" si="8"/>
        <v>21.501108695652174</v>
      </c>
      <c r="H19" s="109"/>
      <c r="I19" s="109"/>
      <c r="J19" s="109"/>
      <c r="K19" s="109"/>
      <c r="L19" s="109"/>
      <c r="M19" s="109"/>
    </row>
    <row r="20" spans="2:13" ht="20.100000000000001" customHeight="1" x14ac:dyDescent="0.2">
      <c r="C20" s="109"/>
      <c r="D20" s="109"/>
      <c r="E20" s="109"/>
      <c r="F20" s="109"/>
      <c r="G20" s="109"/>
      <c r="H20" s="109"/>
      <c r="I20" s="109"/>
      <c r="J20" s="109"/>
      <c r="K20" s="109"/>
      <c r="L20" s="109"/>
      <c r="M20" s="109"/>
    </row>
    <row r="21" spans="2:13" ht="20.100000000000001" customHeight="1" x14ac:dyDescent="0.2">
      <c r="B21" s="111"/>
      <c r="C21" s="109"/>
      <c r="D21" s="109"/>
      <c r="E21" s="109"/>
      <c r="F21" s="109"/>
      <c r="G21" s="109"/>
      <c r="H21" s="109"/>
      <c r="I21" s="109"/>
      <c r="J21" s="109"/>
      <c r="K21" s="109"/>
      <c r="L21" s="109"/>
      <c r="M21" s="109"/>
    </row>
    <row r="22" spans="2:13" ht="20.100000000000001" customHeight="1" x14ac:dyDescent="0.2">
      <c r="B22" s="111"/>
      <c r="C22" s="109"/>
      <c r="D22" s="109"/>
      <c r="E22" s="109"/>
      <c r="F22" s="109"/>
    </row>
    <row r="23" spans="2:13" ht="20.100000000000001" customHeight="1" x14ac:dyDescent="0.2">
      <c r="C23" s="109"/>
      <c r="D23" s="109"/>
      <c r="E23" s="109"/>
      <c r="F23" s="109"/>
    </row>
    <row r="24" spans="2:13" ht="20.100000000000001" customHeight="1" x14ac:dyDescent="0.2">
      <c r="C24" s="109"/>
      <c r="D24" s="109"/>
      <c r="E24" s="109"/>
      <c r="F24" s="109"/>
    </row>
    <row r="25" spans="2:13" ht="20.100000000000001" customHeight="1" x14ac:dyDescent="0.2">
      <c r="C25" s="109"/>
      <c r="D25" s="109"/>
      <c r="E25" s="109"/>
      <c r="F25" s="109"/>
    </row>
    <row r="26" spans="2:13" ht="20.100000000000001" customHeight="1" x14ac:dyDescent="0.2">
      <c r="C26" s="109"/>
      <c r="D26" s="109"/>
      <c r="E26" s="109"/>
      <c r="F26" s="109"/>
    </row>
    <row r="27" spans="2:13" ht="20.100000000000001" customHeight="1" x14ac:dyDescent="0.2">
      <c r="C27" s="109"/>
      <c r="D27" s="109"/>
      <c r="E27" s="109"/>
      <c r="F27" s="109"/>
    </row>
    <row r="28" spans="2:13" ht="20.100000000000001" customHeight="1" x14ac:dyDescent="0.2">
      <c r="C28" s="109"/>
      <c r="D28" s="109"/>
      <c r="E28" s="109"/>
      <c r="F28" s="109"/>
    </row>
    <row r="29" spans="2:13" ht="20.100000000000001" customHeight="1" x14ac:dyDescent="0.2">
      <c r="C29" s="109"/>
      <c r="D29" s="109"/>
      <c r="E29" s="109"/>
      <c r="F29" s="109"/>
    </row>
    <row r="30" spans="2:13" ht="20.100000000000001" customHeight="1" x14ac:dyDescent="0.2">
      <c r="C30" s="109"/>
      <c r="D30" s="109"/>
      <c r="E30" s="109"/>
      <c r="F30" s="109"/>
    </row>
    <row r="31" spans="2:13" ht="20.100000000000001" customHeight="1" x14ac:dyDescent="0.2">
      <c r="C31" s="109"/>
      <c r="D31" s="109"/>
      <c r="E31" s="109"/>
      <c r="F31" s="109"/>
    </row>
    <row r="32" spans="2:13" ht="20.100000000000001" customHeight="1" x14ac:dyDescent="0.2">
      <c r="C32" s="109"/>
      <c r="D32" s="109"/>
      <c r="E32" s="109"/>
      <c r="F32" s="109"/>
    </row>
    <row r="33" spans="3:6" x14ac:dyDescent="0.2">
      <c r="C33" s="109"/>
      <c r="D33" s="109"/>
      <c r="E33" s="109"/>
      <c r="F33" s="109"/>
    </row>
    <row r="34" spans="3:6" x14ac:dyDescent="0.2">
      <c r="C34" s="109"/>
      <c r="D34" s="109"/>
      <c r="E34" s="109"/>
      <c r="F34" s="109"/>
    </row>
    <row r="35" spans="3:6" x14ac:dyDescent="0.2">
      <c r="C35" s="109"/>
      <c r="D35" s="109"/>
      <c r="E35" s="109"/>
      <c r="F35" s="109"/>
    </row>
    <row r="36" spans="3:6" x14ac:dyDescent="0.2">
      <c r="C36" s="109"/>
      <c r="D36" s="109"/>
      <c r="E36" s="109"/>
      <c r="F36" s="109"/>
    </row>
    <row r="37" spans="3:6" x14ac:dyDescent="0.2">
      <c r="C37" s="109"/>
      <c r="D37" s="109"/>
      <c r="E37" s="109"/>
      <c r="F37" s="109"/>
    </row>
    <row r="38" spans="3:6" x14ac:dyDescent="0.2">
      <c r="C38" s="109"/>
      <c r="D38" s="109"/>
      <c r="E38" s="109"/>
      <c r="F38" s="109"/>
    </row>
    <row r="39" spans="3:6" x14ac:dyDescent="0.2">
      <c r="C39" s="109"/>
      <c r="D39" s="109"/>
      <c r="E39" s="109"/>
      <c r="F39" s="109"/>
    </row>
    <row r="40" spans="3:6" x14ac:dyDescent="0.2">
      <c r="C40" s="109"/>
      <c r="D40" s="109"/>
      <c r="E40" s="109"/>
      <c r="F40" s="109"/>
    </row>
    <row r="41" spans="3:6" x14ac:dyDescent="0.2">
      <c r="C41" s="109"/>
      <c r="D41" s="109"/>
      <c r="E41" s="109"/>
      <c r="F41" s="109"/>
    </row>
    <row r="42" spans="3:6" x14ac:dyDescent="0.2">
      <c r="C42" s="109"/>
      <c r="D42" s="109"/>
      <c r="E42" s="109"/>
      <c r="F42" s="109"/>
    </row>
    <row r="43" spans="3:6" x14ac:dyDescent="0.2">
      <c r="C43" s="109"/>
      <c r="D43" s="109"/>
      <c r="E43" s="109"/>
      <c r="F43" s="109"/>
    </row>
    <row r="44" spans="3:6" x14ac:dyDescent="0.2">
      <c r="C44" s="109"/>
      <c r="D44" s="109"/>
      <c r="E44" s="109"/>
      <c r="F44" s="109"/>
    </row>
    <row r="45" spans="3:6" x14ac:dyDescent="0.2">
      <c r="C45" s="109"/>
      <c r="D45" s="109"/>
      <c r="E45" s="109"/>
      <c r="F45" s="109"/>
    </row>
    <row r="46" spans="3:6" x14ac:dyDescent="0.2">
      <c r="C46" s="109"/>
      <c r="D46" s="109"/>
      <c r="E46" s="109"/>
      <c r="F46" s="109"/>
    </row>
    <row r="47" spans="3:6" x14ac:dyDescent="0.2">
      <c r="C47" s="109"/>
      <c r="D47" s="109"/>
      <c r="E47" s="109"/>
      <c r="F47" s="109"/>
    </row>
    <row r="48" spans="3:6" x14ac:dyDescent="0.2">
      <c r="C48" s="109"/>
      <c r="D48" s="109"/>
      <c r="E48" s="109"/>
      <c r="F48" s="109"/>
    </row>
    <row r="49" spans="3:6" x14ac:dyDescent="0.2">
      <c r="C49" s="109"/>
      <c r="D49" s="109"/>
      <c r="E49" s="109"/>
      <c r="F49" s="109"/>
    </row>
    <row r="50" spans="3:6" x14ac:dyDescent="0.2">
      <c r="C50" s="109"/>
      <c r="D50" s="109"/>
      <c r="E50" s="109"/>
      <c r="F50" s="109"/>
    </row>
    <row r="51" spans="3:6" x14ac:dyDescent="0.2">
      <c r="C51" s="109"/>
      <c r="D51" s="109"/>
      <c r="E51" s="109"/>
      <c r="F51" s="109"/>
    </row>
    <row r="52" spans="3:6" x14ac:dyDescent="0.2">
      <c r="C52" s="109"/>
      <c r="D52" s="109"/>
      <c r="E52" s="109"/>
      <c r="F52" s="109"/>
    </row>
    <row r="53" spans="3:6" x14ac:dyDescent="0.2">
      <c r="C53" s="109"/>
      <c r="D53" s="109"/>
      <c r="E53" s="109"/>
      <c r="F53" s="109"/>
    </row>
    <row r="54" spans="3:6" x14ac:dyDescent="0.2">
      <c r="C54" s="109"/>
      <c r="D54" s="109"/>
      <c r="E54" s="109"/>
      <c r="F54" s="109"/>
    </row>
    <row r="55" spans="3:6" x14ac:dyDescent="0.2">
      <c r="C55" s="109"/>
      <c r="D55" s="109"/>
      <c r="E55" s="109"/>
      <c r="F55" s="109"/>
    </row>
    <row r="56" spans="3:6" x14ac:dyDescent="0.2">
      <c r="C56" s="109"/>
      <c r="D56" s="109"/>
      <c r="E56" s="109"/>
      <c r="F56" s="109"/>
    </row>
    <row r="57" spans="3:6" x14ac:dyDescent="0.2">
      <c r="C57" s="109"/>
      <c r="D57" s="109"/>
      <c r="E57" s="109"/>
      <c r="F57" s="109"/>
    </row>
    <row r="58" spans="3:6" x14ac:dyDescent="0.2">
      <c r="C58" s="109"/>
      <c r="D58" s="109"/>
      <c r="E58" s="109"/>
      <c r="F58" s="109"/>
    </row>
    <row r="59" spans="3:6" x14ac:dyDescent="0.2">
      <c r="C59" s="109"/>
      <c r="D59" s="109"/>
      <c r="E59" s="109"/>
      <c r="F59" s="109"/>
    </row>
    <row r="60" spans="3:6" x14ac:dyDescent="0.2">
      <c r="C60" s="109"/>
      <c r="D60" s="109"/>
      <c r="E60" s="109"/>
      <c r="F60" s="109"/>
    </row>
    <row r="61" spans="3:6" x14ac:dyDescent="0.2">
      <c r="C61" s="109"/>
      <c r="D61" s="109"/>
      <c r="E61" s="109"/>
      <c r="F61" s="109"/>
    </row>
    <row r="62" spans="3:6" x14ac:dyDescent="0.2">
      <c r="C62" s="109"/>
      <c r="D62" s="109"/>
      <c r="E62" s="109"/>
      <c r="F62" s="109"/>
    </row>
    <row r="63" spans="3:6" x14ac:dyDescent="0.2">
      <c r="C63" s="109"/>
      <c r="D63" s="109"/>
      <c r="E63" s="109"/>
      <c r="F63" s="109"/>
    </row>
    <row r="64" spans="3:6" x14ac:dyDescent="0.2">
      <c r="C64" s="109"/>
      <c r="D64" s="109"/>
      <c r="E64" s="109"/>
      <c r="F64" s="109"/>
    </row>
    <row r="65" spans="3:6" x14ac:dyDescent="0.2">
      <c r="C65" s="109"/>
      <c r="D65" s="109"/>
      <c r="E65" s="109"/>
      <c r="F65" s="109"/>
    </row>
    <row r="66" spans="3:6" x14ac:dyDescent="0.2">
      <c r="C66" s="109"/>
      <c r="D66" s="109"/>
      <c r="E66" s="109"/>
      <c r="F66" s="109"/>
    </row>
    <row r="67" spans="3:6" x14ac:dyDescent="0.2">
      <c r="C67" s="109"/>
      <c r="D67" s="109"/>
      <c r="E67" s="109"/>
      <c r="F67" s="109"/>
    </row>
    <row r="68" spans="3:6" x14ac:dyDescent="0.2">
      <c r="C68" s="109"/>
      <c r="D68" s="109"/>
      <c r="E68" s="109"/>
      <c r="F68" s="109"/>
    </row>
    <row r="69" spans="3:6" x14ac:dyDescent="0.2">
      <c r="C69" s="109"/>
      <c r="D69" s="109"/>
      <c r="E69" s="109"/>
      <c r="F69" s="109"/>
    </row>
    <row r="70" spans="3:6" x14ac:dyDescent="0.2">
      <c r="C70" s="109"/>
      <c r="D70" s="109"/>
      <c r="E70" s="109"/>
      <c r="F70" s="109"/>
    </row>
    <row r="71" spans="3:6" x14ac:dyDescent="0.2">
      <c r="C71" s="109"/>
      <c r="D71" s="109"/>
      <c r="E71" s="109"/>
      <c r="F71" s="109"/>
    </row>
    <row r="72" spans="3:6" x14ac:dyDescent="0.2">
      <c r="C72" s="109"/>
      <c r="D72" s="109"/>
      <c r="E72" s="109"/>
      <c r="F72" s="109"/>
    </row>
    <row r="73" spans="3:6" x14ac:dyDescent="0.2">
      <c r="C73" s="109"/>
      <c r="D73" s="109"/>
      <c r="E73" s="109"/>
      <c r="F73" s="109"/>
    </row>
    <row r="74" spans="3:6" x14ac:dyDescent="0.2">
      <c r="C74" s="109"/>
      <c r="D74" s="109"/>
      <c r="E74" s="109"/>
      <c r="F74" s="109"/>
    </row>
    <row r="75" spans="3:6" x14ac:dyDescent="0.2">
      <c r="C75" s="109"/>
      <c r="D75" s="109"/>
      <c r="E75" s="109"/>
      <c r="F75" s="109"/>
    </row>
    <row r="76" spans="3:6" x14ac:dyDescent="0.2">
      <c r="C76" s="109"/>
      <c r="D76" s="109"/>
      <c r="E76" s="109"/>
      <c r="F76" s="109"/>
    </row>
    <row r="77" spans="3:6" x14ac:dyDescent="0.2">
      <c r="C77" s="109"/>
      <c r="D77" s="109"/>
      <c r="E77" s="109"/>
      <c r="F77" s="109"/>
    </row>
    <row r="78" spans="3:6" x14ac:dyDescent="0.2">
      <c r="C78" s="109"/>
      <c r="D78" s="109"/>
      <c r="E78" s="109"/>
      <c r="F78" s="109"/>
    </row>
    <row r="79" spans="3:6" x14ac:dyDescent="0.2">
      <c r="C79" s="109"/>
      <c r="D79" s="109"/>
      <c r="E79" s="109"/>
      <c r="F79" s="109"/>
    </row>
    <row r="80" spans="3:6" x14ac:dyDescent="0.2">
      <c r="C80" s="109"/>
      <c r="D80" s="109"/>
      <c r="E80" s="109"/>
      <c r="F80" s="109"/>
    </row>
    <row r="81" spans="3:6" x14ac:dyDescent="0.2">
      <c r="C81" s="109"/>
      <c r="D81" s="109"/>
      <c r="E81" s="109"/>
      <c r="F81" s="109"/>
    </row>
    <row r="82" spans="3:6" x14ac:dyDescent="0.2">
      <c r="C82" s="109"/>
      <c r="D82" s="109"/>
      <c r="E82" s="109"/>
      <c r="F82" s="109"/>
    </row>
    <row r="83" spans="3:6" x14ac:dyDescent="0.2">
      <c r="C83" s="109"/>
      <c r="D83" s="109"/>
      <c r="E83" s="109"/>
      <c r="F83" s="109"/>
    </row>
    <row r="84" spans="3:6" x14ac:dyDescent="0.2">
      <c r="C84" s="109"/>
      <c r="D84" s="109"/>
      <c r="E84" s="109"/>
      <c r="F84" s="109"/>
    </row>
    <row r="85" spans="3:6" x14ac:dyDescent="0.2">
      <c r="C85" s="109"/>
      <c r="D85" s="109"/>
      <c r="E85" s="109"/>
      <c r="F85" s="109"/>
    </row>
    <row r="86" spans="3:6" x14ac:dyDescent="0.2">
      <c r="C86" s="109"/>
      <c r="D86" s="109"/>
      <c r="E86" s="109"/>
      <c r="F86" s="109"/>
    </row>
    <row r="87" spans="3:6" x14ac:dyDescent="0.2">
      <c r="C87" s="109"/>
      <c r="D87" s="109"/>
      <c r="E87" s="109"/>
      <c r="F87" s="109"/>
    </row>
    <row r="88" spans="3:6" x14ac:dyDescent="0.2">
      <c r="C88" s="109"/>
      <c r="D88" s="109"/>
      <c r="E88" s="109"/>
      <c r="F88" s="109"/>
    </row>
    <row r="89" spans="3:6" x14ac:dyDescent="0.2">
      <c r="C89" s="109"/>
      <c r="D89" s="109"/>
      <c r="E89" s="109"/>
      <c r="F89" s="109"/>
    </row>
    <row r="90" spans="3:6" x14ac:dyDescent="0.2">
      <c r="C90" s="109"/>
      <c r="D90" s="109"/>
      <c r="E90" s="109"/>
      <c r="F90" s="109"/>
    </row>
    <row r="91" spans="3:6" x14ac:dyDescent="0.2">
      <c r="C91" s="109"/>
      <c r="D91" s="109"/>
      <c r="E91" s="109"/>
      <c r="F91" s="109"/>
    </row>
    <row r="92" spans="3:6" x14ac:dyDescent="0.2">
      <c r="C92" s="109"/>
      <c r="D92" s="109"/>
      <c r="E92" s="109"/>
      <c r="F92" s="109"/>
    </row>
    <row r="93" spans="3:6" x14ac:dyDescent="0.2">
      <c r="C93" s="109"/>
      <c r="D93" s="109"/>
      <c r="E93" s="109"/>
      <c r="F93" s="109"/>
    </row>
    <row r="94" spans="3:6" x14ac:dyDescent="0.2">
      <c r="C94" s="109"/>
      <c r="D94" s="109"/>
      <c r="E94" s="109"/>
      <c r="F94" s="109"/>
    </row>
    <row r="95" spans="3:6" x14ac:dyDescent="0.2">
      <c r="C95" s="109"/>
      <c r="D95" s="109"/>
      <c r="E95" s="109"/>
      <c r="F95" s="109"/>
    </row>
    <row r="96" spans="3:6" x14ac:dyDescent="0.2">
      <c r="C96" s="109"/>
      <c r="D96" s="109"/>
      <c r="E96" s="109"/>
      <c r="F96" s="109"/>
    </row>
    <row r="97" spans="3:6" x14ac:dyDescent="0.2">
      <c r="C97" s="109"/>
      <c r="D97" s="109"/>
      <c r="E97" s="109"/>
      <c r="F97" s="109"/>
    </row>
    <row r="98" spans="3:6" x14ac:dyDescent="0.2">
      <c r="C98" s="109"/>
      <c r="D98" s="109"/>
      <c r="E98" s="109"/>
      <c r="F98" s="109"/>
    </row>
    <row r="99" spans="3:6" x14ac:dyDescent="0.2">
      <c r="C99" s="109"/>
      <c r="D99" s="109"/>
      <c r="E99" s="109"/>
      <c r="F99" s="109"/>
    </row>
    <row r="100" spans="3:6" x14ac:dyDescent="0.2">
      <c r="C100" s="109"/>
      <c r="D100" s="109"/>
      <c r="E100" s="109"/>
      <c r="F100" s="109"/>
    </row>
    <row r="101" spans="3:6" x14ac:dyDescent="0.2">
      <c r="C101" s="109"/>
      <c r="D101" s="109"/>
      <c r="E101" s="109"/>
      <c r="F101" s="109"/>
    </row>
    <row r="102" spans="3:6" x14ac:dyDescent="0.2">
      <c r="C102" s="109"/>
      <c r="D102" s="109"/>
      <c r="E102" s="109"/>
      <c r="F102" s="109"/>
    </row>
    <row r="103" spans="3:6" x14ac:dyDescent="0.2">
      <c r="C103" s="109"/>
      <c r="D103" s="109"/>
      <c r="E103" s="109"/>
      <c r="F103" s="109"/>
    </row>
    <row r="104" spans="3:6" x14ac:dyDescent="0.2">
      <c r="C104" s="109"/>
      <c r="D104" s="109"/>
      <c r="E104" s="109"/>
      <c r="F104" s="109"/>
    </row>
    <row r="105" spans="3:6" x14ac:dyDescent="0.2">
      <c r="C105" s="109"/>
      <c r="D105" s="109"/>
      <c r="E105" s="109"/>
      <c r="F105" s="109"/>
    </row>
    <row r="106" spans="3:6" x14ac:dyDescent="0.2">
      <c r="C106" s="109"/>
      <c r="D106" s="109"/>
      <c r="E106" s="109"/>
      <c r="F106" s="109"/>
    </row>
    <row r="107" spans="3:6" x14ac:dyDescent="0.2">
      <c r="C107" s="109"/>
      <c r="D107" s="109"/>
      <c r="E107" s="109"/>
      <c r="F107" s="109"/>
    </row>
    <row r="108" spans="3:6" x14ac:dyDescent="0.2">
      <c r="C108" s="109"/>
      <c r="D108" s="109"/>
      <c r="E108" s="109"/>
      <c r="F108" s="109"/>
    </row>
    <row r="109" spans="3:6" x14ac:dyDescent="0.2">
      <c r="C109" s="109"/>
      <c r="D109" s="109"/>
      <c r="E109" s="109"/>
      <c r="F109" s="109"/>
    </row>
    <row r="110" spans="3:6" x14ac:dyDescent="0.2">
      <c r="C110" s="109"/>
      <c r="D110" s="109"/>
      <c r="E110" s="109"/>
      <c r="F110" s="109"/>
    </row>
    <row r="111" spans="3:6" x14ac:dyDescent="0.2">
      <c r="C111" s="109"/>
      <c r="D111" s="109"/>
      <c r="E111" s="109"/>
      <c r="F111" s="109"/>
    </row>
    <row r="112" spans="3:6" x14ac:dyDescent="0.2">
      <c r="C112" s="109"/>
      <c r="D112" s="109"/>
      <c r="E112" s="109"/>
      <c r="F112" s="109"/>
    </row>
    <row r="113" spans="3:6" x14ac:dyDescent="0.2">
      <c r="C113" s="109"/>
      <c r="D113" s="109"/>
      <c r="E113" s="109"/>
      <c r="F113" s="109"/>
    </row>
    <row r="114" spans="3:6" x14ac:dyDescent="0.2">
      <c r="C114" s="109"/>
      <c r="D114" s="109"/>
      <c r="E114" s="109"/>
      <c r="F114" s="109"/>
    </row>
    <row r="115" spans="3:6" x14ac:dyDescent="0.2">
      <c r="C115" s="109"/>
      <c r="D115" s="109"/>
      <c r="E115" s="109"/>
      <c r="F115" s="109"/>
    </row>
    <row r="116" spans="3:6" x14ac:dyDescent="0.2">
      <c r="C116" s="109"/>
      <c r="D116" s="109"/>
      <c r="E116" s="109"/>
      <c r="F116" s="109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topLeftCell="B1" zoomScale="110" zoomScaleNormal="110" workbookViewId="0">
      <selection activeCell="D2" sqref="D2"/>
    </sheetView>
  </sheetViews>
  <sheetFormatPr defaultColWidth="9.140625" defaultRowHeight="17.25" customHeight="1" x14ac:dyDescent="0.45"/>
  <cols>
    <col min="1" max="1" width="12" style="164" hidden="1" customWidth="1"/>
    <col min="2" max="2" width="5.140625" style="204" customWidth="1"/>
    <col min="3" max="3" width="10.42578125" style="204" hidden="1" customWidth="1"/>
    <col min="4" max="4" width="26.42578125" style="164" customWidth="1"/>
    <col min="5" max="5" width="5.7109375" style="204" customWidth="1"/>
    <col min="6" max="6" width="5.5703125" style="204" customWidth="1"/>
    <col min="7" max="7" width="6.42578125" style="204" customWidth="1"/>
    <col min="8" max="9" width="7.42578125" style="204" customWidth="1"/>
    <col min="10" max="11" width="7.7109375" style="204" customWidth="1"/>
    <col min="12" max="12" width="6.7109375" style="164" customWidth="1"/>
    <col min="13" max="13" width="8.28515625" style="204" customWidth="1"/>
    <col min="14" max="14" width="7.5703125" style="205" customWidth="1"/>
    <col min="15" max="15" width="9.28515625" style="206" customWidth="1"/>
    <col min="16" max="16" width="6.5703125" style="204" customWidth="1"/>
    <col min="17" max="17" width="8.42578125" style="205" customWidth="1"/>
    <col min="18" max="18" width="7.140625" style="207" customWidth="1"/>
    <col min="19" max="19" width="8.7109375" style="208" customWidth="1"/>
    <col min="20" max="20" width="7.28515625" style="207" customWidth="1"/>
    <col min="21" max="21" width="8.28515625" style="208" customWidth="1"/>
    <col min="22" max="22" width="6.85546875" style="207" customWidth="1"/>
    <col min="23" max="23" width="8.42578125" style="208" customWidth="1"/>
    <col min="24" max="24" width="23.28515625" style="164" customWidth="1"/>
    <col min="25" max="16384" width="9.140625" style="164"/>
  </cols>
  <sheetData>
    <row r="1" spans="1:23" ht="17.25" customHeight="1" x14ac:dyDescent="0.5">
      <c r="H1" s="242" t="s">
        <v>375</v>
      </c>
    </row>
    <row r="2" spans="1:23" ht="17.25" customHeight="1" x14ac:dyDescent="0.45">
      <c r="A2" s="165" t="s">
        <v>122</v>
      </c>
      <c r="B2" s="165" t="s">
        <v>15</v>
      </c>
      <c r="C2" s="165" t="s">
        <v>120</v>
      </c>
      <c r="D2" s="165"/>
      <c r="E2" s="165" t="s">
        <v>124</v>
      </c>
      <c r="F2" s="165" t="s">
        <v>16</v>
      </c>
      <c r="G2" s="165" t="s">
        <v>31</v>
      </c>
      <c r="H2" s="166" t="s">
        <v>18</v>
      </c>
      <c r="I2" s="167"/>
      <c r="J2" s="168"/>
      <c r="K2" s="165" t="s">
        <v>19</v>
      </c>
      <c r="L2" s="165" t="s">
        <v>20</v>
      </c>
      <c r="M2" s="169" t="s">
        <v>21</v>
      </c>
      <c r="N2" s="169" t="s">
        <v>17</v>
      </c>
      <c r="O2" s="169" t="s">
        <v>33</v>
      </c>
      <c r="P2" s="170" t="s">
        <v>22</v>
      </c>
      <c r="Q2" s="171"/>
      <c r="R2" s="170" t="s">
        <v>23</v>
      </c>
      <c r="S2" s="171"/>
      <c r="T2" s="170" t="s">
        <v>24</v>
      </c>
      <c r="U2" s="171"/>
      <c r="V2" s="170" t="s">
        <v>25</v>
      </c>
      <c r="W2" s="171"/>
    </row>
    <row r="3" spans="1:23" ht="17.25" customHeight="1" x14ac:dyDescent="0.45">
      <c r="A3" s="172"/>
      <c r="B3" s="172" t="s">
        <v>26</v>
      </c>
      <c r="C3" s="172" t="s">
        <v>121</v>
      </c>
      <c r="D3" s="172" t="s">
        <v>123</v>
      </c>
      <c r="E3" s="172" t="s">
        <v>125</v>
      </c>
      <c r="F3" s="172" t="s">
        <v>27</v>
      </c>
      <c r="G3" s="172" t="s">
        <v>27</v>
      </c>
      <c r="H3" s="173" t="s">
        <v>29</v>
      </c>
      <c r="I3" s="174"/>
      <c r="J3" s="175"/>
      <c r="K3" s="172" t="s">
        <v>143</v>
      </c>
      <c r="L3" s="172" t="s">
        <v>30</v>
      </c>
      <c r="M3" s="176" t="s">
        <v>126</v>
      </c>
      <c r="N3" s="176" t="s">
        <v>28</v>
      </c>
      <c r="O3" s="176" t="s">
        <v>127</v>
      </c>
      <c r="P3" s="177" t="s">
        <v>316</v>
      </c>
      <c r="Q3" s="177"/>
      <c r="R3" s="177" t="s">
        <v>317</v>
      </c>
      <c r="S3" s="177"/>
      <c r="T3" s="177" t="s">
        <v>318</v>
      </c>
      <c r="U3" s="177"/>
      <c r="V3" s="177" t="s">
        <v>319</v>
      </c>
      <c r="W3" s="177"/>
    </row>
    <row r="4" spans="1:23" ht="17.25" customHeight="1" x14ac:dyDescent="0.45">
      <c r="A4" s="178"/>
      <c r="B4" s="178"/>
      <c r="C4" s="178"/>
      <c r="D4" s="178"/>
      <c r="E4" s="178"/>
      <c r="F4" s="178"/>
      <c r="G4" s="178"/>
      <c r="H4" s="179">
        <v>2561</v>
      </c>
      <c r="I4" s="178">
        <v>2562</v>
      </c>
      <c r="J4" s="178">
        <v>2563</v>
      </c>
      <c r="K4" s="178">
        <f>J4+1</f>
        <v>2564</v>
      </c>
      <c r="L4" s="178" t="s">
        <v>32</v>
      </c>
      <c r="M4" s="178">
        <f>J4+1</f>
        <v>2564</v>
      </c>
      <c r="N4" s="180" t="s">
        <v>31</v>
      </c>
      <c r="O4" s="180"/>
      <c r="P4" s="179" t="s">
        <v>12</v>
      </c>
      <c r="Q4" s="181" t="s">
        <v>128</v>
      </c>
      <c r="R4" s="179" t="s">
        <v>12</v>
      </c>
      <c r="S4" s="181" t="s">
        <v>128</v>
      </c>
      <c r="T4" s="179" t="s">
        <v>12</v>
      </c>
      <c r="U4" s="181" t="s">
        <v>128</v>
      </c>
      <c r="V4" s="179" t="s">
        <v>12</v>
      </c>
      <c r="W4" s="181" t="s">
        <v>128</v>
      </c>
    </row>
    <row r="5" spans="1:23" ht="17.25" customHeight="1" x14ac:dyDescent="0.45">
      <c r="A5" s="185"/>
      <c r="B5" s="185"/>
      <c r="C5" s="239"/>
      <c r="D5" s="182" t="s">
        <v>292</v>
      </c>
      <c r="E5" s="239"/>
      <c r="F5" s="183"/>
      <c r="G5" s="183"/>
      <c r="H5" s="183"/>
      <c r="I5" s="183"/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</row>
    <row r="6" spans="1:23" ht="17.25" customHeight="1" x14ac:dyDescent="0.45">
      <c r="A6" s="179"/>
      <c r="B6" s="185">
        <f t="shared" ref="B6:B76" si="0">IF(B5&gt;0,B5+1,B4+1)</f>
        <v>1</v>
      </c>
      <c r="C6" s="189" t="s">
        <v>160</v>
      </c>
      <c r="D6" s="184" t="s">
        <v>62</v>
      </c>
      <c r="E6" s="185" t="s">
        <v>35</v>
      </c>
      <c r="F6" s="185">
        <v>100</v>
      </c>
      <c r="G6" s="185" t="s">
        <v>48</v>
      </c>
      <c r="H6" s="186">
        <v>25</v>
      </c>
      <c r="I6" s="187">
        <v>64</v>
      </c>
      <c r="J6" s="187">
        <v>60</v>
      </c>
      <c r="K6" s="187">
        <v>60</v>
      </c>
      <c r="L6" s="186">
        <v>10</v>
      </c>
      <c r="M6" s="186">
        <v>45</v>
      </c>
      <c r="N6" s="187">
        <v>400</v>
      </c>
      <c r="O6" s="187">
        <f t="shared" ref="O6:O52" si="1">M6*N6</f>
        <v>18000</v>
      </c>
      <c r="P6" s="186">
        <v>10</v>
      </c>
      <c r="Q6" s="187">
        <f t="shared" ref="Q6:Q52" si="2">N6*P6</f>
        <v>4000</v>
      </c>
      <c r="R6" s="186">
        <v>10</v>
      </c>
      <c r="S6" s="187">
        <f t="shared" ref="S6:S52" si="3">$N6*R6</f>
        <v>4000</v>
      </c>
      <c r="T6" s="186">
        <v>10</v>
      </c>
      <c r="U6" s="187">
        <f t="shared" ref="S6:U21" si="4">$N6*T6</f>
        <v>4000</v>
      </c>
      <c r="V6" s="186">
        <v>5</v>
      </c>
      <c r="W6" s="187">
        <f>V6*N6</f>
        <v>2000</v>
      </c>
    </row>
    <row r="7" spans="1:23" ht="17.25" customHeight="1" x14ac:dyDescent="0.45">
      <c r="A7" s="179"/>
      <c r="B7" s="185">
        <f t="shared" si="0"/>
        <v>2</v>
      </c>
      <c r="C7" s="189" t="s">
        <v>161</v>
      </c>
      <c r="D7" s="184" t="s">
        <v>63</v>
      </c>
      <c r="E7" s="185" t="s">
        <v>35</v>
      </c>
      <c r="F7" s="185">
        <v>100</v>
      </c>
      <c r="G7" s="185" t="s">
        <v>48</v>
      </c>
      <c r="H7" s="186">
        <v>170</v>
      </c>
      <c r="I7" s="187">
        <v>197</v>
      </c>
      <c r="J7" s="187">
        <v>200</v>
      </c>
      <c r="K7" s="187">
        <v>200</v>
      </c>
      <c r="L7" s="186">
        <v>19</v>
      </c>
      <c r="M7" s="186">
        <v>180</v>
      </c>
      <c r="N7" s="187">
        <v>280</v>
      </c>
      <c r="O7" s="187">
        <f t="shared" si="1"/>
        <v>50400</v>
      </c>
      <c r="P7" s="186">
        <v>100</v>
      </c>
      <c r="Q7" s="187">
        <f t="shared" si="2"/>
        <v>28000</v>
      </c>
      <c r="R7" s="186">
        <v>40</v>
      </c>
      <c r="S7" s="187">
        <f t="shared" si="3"/>
        <v>11200</v>
      </c>
      <c r="T7" s="186">
        <v>40</v>
      </c>
      <c r="U7" s="187">
        <f t="shared" si="4"/>
        <v>11200</v>
      </c>
      <c r="V7" s="186">
        <v>0</v>
      </c>
      <c r="W7" s="187">
        <f t="shared" ref="W7:W80" si="5">V7*N7</f>
        <v>0</v>
      </c>
    </row>
    <row r="8" spans="1:23" ht="17.25" customHeight="1" x14ac:dyDescent="0.45">
      <c r="A8" s="179"/>
      <c r="B8" s="185">
        <f t="shared" si="0"/>
        <v>3</v>
      </c>
      <c r="C8" s="189" t="s">
        <v>162</v>
      </c>
      <c r="D8" s="184" t="s">
        <v>64</v>
      </c>
      <c r="E8" s="185" t="s">
        <v>35</v>
      </c>
      <c r="F8" s="185">
        <v>100</v>
      </c>
      <c r="G8" s="185" t="s">
        <v>48</v>
      </c>
      <c r="H8" s="186">
        <v>6</v>
      </c>
      <c r="I8" s="187">
        <v>0</v>
      </c>
      <c r="J8" s="187">
        <v>0</v>
      </c>
      <c r="K8" s="187">
        <v>5</v>
      </c>
      <c r="L8" s="186">
        <v>0</v>
      </c>
      <c r="M8" s="186">
        <f t="shared" ref="M8:M75" si="6">K8-L8</f>
        <v>5</v>
      </c>
      <c r="N8" s="187">
        <v>481</v>
      </c>
      <c r="O8" s="187">
        <f t="shared" si="1"/>
        <v>2405</v>
      </c>
      <c r="P8" s="186">
        <v>5</v>
      </c>
      <c r="Q8" s="187">
        <f>P8*N8</f>
        <v>2405</v>
      </c>
      <c r="R8" s="186">
        <v>0</v>
      </c>
      <c r="S8" s="187">
        <f t="shared" si="3"/>
        <v>0</v>
      </c>
      <c r="T8" s="186">
        <v>0</v>
      </c>
      <c r="U8" s="187">
        <f t="shared" si="4"/>
        <v>0</v>
      </c>
      <c r="V8" s="186">
        <v>0</v>
      </c>
      <c r="W8" s="187">
        <f t="shared" si="5"/>
        <v>0</v>
      </c>
    </row>
    <row r="9" spans="1:23" ht="17.25" customHeight="1" x14ac:dyDescent="0.45">
      <c r="A9" s="179"/>
      <c r="B9" s="185">
        <f t="shared" si="0"/>
        <v>4</v>
      </c>
      <c r="C9" s="189"/>
      <c r="D9" s="184" t="s">
        <v>366</v>
      </c>
      <c r="E9" s="185" t="s">
        <v>35</v>
      </c>
      <c r="F9" s="185">
        <v>100</v>
      </c>
      <c r="G9" s="185" t="s">
        <v>48</v>
      </c>
      <c r="H9" s="186">
        <v>20</v>
      </c>
      <c r="I9" s="187">
        <v>20</v>
      </c>
      <c r="J9" s="187">
        <v>30</v>
      </c>
      <c r="K9" s="187">
        <v>30</v>
      </c>
      <c r="L9" s="186">
        <v>0</v>
      </c>
      <c r="M9" s="186">
        <v>30</v>
      </c>
      <c r="N9" s="187">
        <v>400</v>
      </c>
      <c r="O9" s="187">
        <f t="shared" si="1"/>
        <v>12000</v>
      </c>
      <c r="P9" s="186">
        <v>10</v>
      </c>
      <c r="Q9" s="187">
        <f>P9*N9</f>
        <v>4000</v>
      </c>
      <c r="R9" s="186">
        <v>10</v>
      </c>
      <c r="S9" s="187">
        <f t="shared" si="3"/>
        <v>4000</v>
      </c>
      <c r="T9" s="186">
        <v>10</v>
      </c>
      <c r="U9" s="187">
        <f t="shared" si="4"/>
        <v>4000</v>
      </c>
      <c r="V9" s="186">
        <v>0</v>
      </c>
      <c r="W9" s="187">
        <f>V9*N9</f>
        <v>0</v>
      </c>
    </row>
    <row r="10" spans="1:23" ht="17.25" customHeight="1" x14ac:dyDescent="0.45">
      <c r="A10" s="179"/>
      <c r="B10" s="185">
        <f t="shared" si="0"/>
        <v>5</v>
      </c>
      <c r="C10" s="189" t="s">
        <v>163</v>
      </c>
      <c r="D10" s="184" t="s">
        <v>65</v>
      </c>
      <c r="E10" s="185" t="s">
        <v>35</v>
      </c>
      <c r="F10" s="185">
        <v>100</v>
      </c>
      <c r="G10" s="185" t="s">
        <v>48</v>
      </c>
      <c r="H10" s="186">
        <v>160</v>
      </c>
      <c r="I10" s="187">
        <v>230</v>
      </c>
      <c r="J10" s="187">
        <v>200</v>
      </c>
      <c r="K10" s="187">
        <v>190</v>
      </c>
      <c r="L10" s="186">
        <v>36</v>
      </c>
      <c r="M10" s="186">
        <v>150</v>
      </c>
      <c r="N10" s="187">
        <v>250</v>
      </c>
      <c r="O10" s="187">
        <f t="shared" si="1"/>
        <v>37500</v>
      </c>
      <c r="P10" s="186">
        <v>100</v>
      </c>
      <c r="Q10" s="187">
        <f t="shared" si="2"/>
        <v>25000</v>
      </c>
      <c r="R10" s="186">
        <v>0</v>
      </c>
      <c r="S10" s="187">
        <f t="shared" si="4"/>
        <v>0</v>
      </c>
      <c r="T10" s="186">
        <v>50</v>
      </c>
      <c r="U10" s="187">
        <f t="shared" si="4"/>
        <v>12500</v>
      </c>
      <c r="V10" s="186">
        <v>0</v>
      </c>
      <c r="W10" s="187">
        <f t="shared" si="5"/>
        <v>0</v>
      </c>
    </row>
    <row r="11" spans="1:23" ht="17.25" customHeight="1" x14ac:dyDescent="0.45">
      <c r="A11" s="179"/>
      <c r="B11" s="185">
        <f t="shared" si="0"/>
        <v>6</v>
      </c>
      <c r="C11" s="189" t="s">
        <v>164</v>
      </c>
      <c r="D11" s="184" t="s">
        <v>334</v>
      </c>
      <c r="E11" s="185" t="s">
        <v>35</v>
      </c>
      <c r="F11" s="185">
        <v>100</v>
      </c>
      <c r="G11" s="185" t="s">
        <v>48</v>
      </c>
      <c r="H11" s="186">
        <v>110</v>
      </c>
      <c r="I11" s="187">
        <v>100</v>
      </c>
      <c r="J11" s="187">
        <v>100</v>
      </c>
      <c r="K11" s="187">
        <v>100</v>
      </c>
      <c r="L11" s="186">
        <v>20</v>
      </c>
      <c r="M11" s="186">
        <v>100</v>
      </c>
      <c r="N11" s="187">
        <v>300</v>
      </c>
      <c r="O11" s="187">
        <f t="shared" si="1"/>
        <v>30000</v>
      </c>
      <c r="P11" s="186">
        <v>50</v>
      </c>
      <c r="Q11" s="187">
        <f t="shared" si="2"/>
        <v>15000</v>
      </c>
      <c r="R11" s="186">
        <v>0</v>
      </c>
      <c r="S11" s="187">
        <f t="shared" si="3"/>
        <v>0</v>
      </c>
      <c r="T11" s="186">
        <v>50</v>
      </c>
      <c r="U11" s="187">
        <f t="shared" si="4"/>
        <v>15000</v>
      </c>
      <c r="V11" s="186">
        <v>0</v>
      </c>
      <c r="W11" s="187">
        <f t="shared" si="5"/>
        <v>0</v>
      </c>
    </row>
    <row r="12" spans="1:23" ht="17.25" customHeight="1" x14ac:dyDescent="0.45">
      <c r="A12" s="179"/>
      <c r="B12" s="185">
        <f t="shared" si="0"/>
        <v>7</v>
      </c>
      <c r="C12" s="189" t="s">
        <v>165</v>
      </c>
      <c r="D12" s="184" t="s">
        <v>66</v>
      </c>
      <c r="E12" s="185" t="s">
        <v>35</v>
      </c>
      <c r="F12" s="185">
        <v>100</v>
      </c>
      <c r="G12" s="185" t="s">
        <v>48</v>
      </c>
      <c r="H12" s="186">
        <v>80</v>
      </c>
      <c r="I12" s="187">
        <v>80</v>
      </c>
      <c r="J12" s="187">
        <v>80</v>
      </c>
      <c r="K12" s="187">
        <v>80</v>
      </c>
      <c r="L12" s="186">
        <v>15</v>
      </c>
      <c r="M12" s="186">
        <v>60</v>
      </c>
      <c r="N12" s="187">
        <v>280</v>
      </c>
      <c r="O12" s="187">
        <f t="shared" si="1"/>
        <v>16800</v>
      </c>
      <c r="P12" s="186">
        <v>0</v>
      </c>
      <c r="Q12" s="187">
        <f t="shared" si="2"/>
        <v>0</v>
      </c>
      <c r="R12" s="186">
        <v>20</v>
      </c>
      <c r="S12" s="187">
        <f t="shared" si="3"/>
        <v>5600</v>
      </c>
      <c r="T12" s="186">
        <v>20</v>
      </c>
      <c r="U12" s="187">
        <f t="shared" si="4"/>
        <v>5600</v>
      </c>
      <c r="V12" s="186">
        <v>20</v>
      </c>
      <c r="W12" s="187">
        <f t="shared" si="5"/>
        <v>5600</v>
      </c>
    </row>
    <row r="13" spans="1:23" ht="17.25" customHeight="1" x14ac:dyDescent="0.45">
      <c r="A13" s="179"/>
      <c r="B13" s="185">
        <f t="shared" si="0"/>
        <v>8</v>
      </c>
      <c r="C13" s="189" t="s">
        <v>166</v>
      </c>
      <c r="D13" s="184" t="s">
        <v>67</v>
      </c>
      <c r="E13" s="185" t="s">
        <v>35</v>
      </c>
      <c r="F13" s="185">
        <v>2000</v>
      </c>
      <c r="G13" s="185" t="s">
        <v>48</v>
      </c>
      <c r="H13" s="186">
        <v>4</v>
      </c>
      <c r="I13" s="187">
        <v>4</v>
      </c>
      <c r="J13" s="187">
        <v>4</v>
      </c>
      <c r="K13" s="187">
        <v>4</v>
      </c>
      <c r="L13" s="186">
        <v>0</v>
      </c>
      <c r="M13" s="186">
        <f t="shared" si="6"/>
        <v>4</v>
      </c>
      <c r="N13" s="187">
        <v>2000</v>
      </c>
      <c r="O13" s="187">
        <f t="shared" si="1"/>
        <v>8000</v>
      </c>
      <c r="P13" s="186">
        <v>4</v>
      </c>
      <c r="Q13" s="187">
        <f t="shared" si="2"/>
        <v>8000</v>
      </c>
      <c r="R13" s="186">
        <v>0</v>
      </c>
      <c r="S13" s="187">
        <f t="shared" si="3"/>
        <v>0</v>
      </c>
      <c r="T13" s="186">
        <v>0</v>
      </c>
      <c r="U13" s="187">
        <f t="shared" si="4"/>
        <v>0</v>
      </c>
      <c r="V13" s="186">
        <v>0</v>
      </c>
      <c r="W13" s="187">
        <f t="shared" si="5"/>
        <v>0</v>
      </c>
    </row>
    <row r="14" spans="1:23" ht="17.25" customHeight="1" x14ac:dyDescent="0.45">
      <c r="A14" s="179"/>
      <c r="B14" s="185">
        <f t="shared" si="0"/>
        <v>9</v>
      </c>
      <c r="C14" s="189" t="s">
        <v>167</v>
      </c>
      <c r="D14" s="188" t="s">
        <v>68</v>
      </c>
      <c r="E14" s="185" t="s">
        <v>35</v>
      </c>
      <c r="F14" s="185">
        <v>100</v>
      </c>
      <c r="G14" s="185" t="s">
        <v>48</v>
      </c>
      <c r="H14" s="186">
        <v>10</v>
      </c>
      <c r="I14" s="187">
        <v>10</v>
      </c>
      <c r="J14" s="187">
        <v>10</v>
      </c>
      <c r="K14" s="187">
        <v>10</v>
      </c>
      <c r="L14" s="186">
        <v>9</v>
      </c>
      <c r="M14" s="186">
        <v>0</v>
      </c>
      <c r="N14" s="187">
        <v>1800</v>
      </c>
      <c r="O14" s="187">
        <f t="shared" si="1"/>
        <v>0</v>
      </c>
      <c r="P14" s="186">
        <v>0</v>
      </c>
      <c r="Q14" s="187">
        <f t="shared" si="2"/>
        <v>0</v>
      </c>
      <c r="R14" s="186">
        <v>0</v>
      </c>
      <c r="S14" s="187">
        <f t="shared" si="3"/>
        <v>0</v>
      </c>
      <c r="T14" s="186">
        <v>0</v>
      </c>
      <c r="U14" s="187">
        <f t="shared" si="4"/>
        <v>0</v>
      </c>
      <c r="V14" s="186">
        <v>0</v>
      </c>
      <c r="W14" s="187">
        <f t="shared" si="5"/>
        <v>0</v>
      </c>
    </row>
    <row r="15" spans="1:23" ht="17.25" customHeight="1" x14ac:dyDescent="0.45">
      <c r="A15" s="179"/>
      <c r="B15" s="185">
        <f t="shared" si="0"/>
        <v>10</v>
      </c>
      <c r="C15" s="189" t="s">
        <v>168</v>
      </c>
      <c r="D15" s="184" t="s">
        <v>69</v>
      </c>
      <c r="E15" s="185" t="s">
        <v>35</v>
      </c>
      <c r="F15" s="185">
        <v>100</v>
      </c>
      <c r="G15" s="185" t="s">
        <v>48</v>
      </c>
      <c r="H15" s="186">
        <v>10</v>
      </c>
      <c r="I15" s="187">
        <v>10</v>
      </c>
      <c r="J15" s="187">
        <v>10</v>
      </c>
      <c r="K15" s="187">
        <v>10</v>
      </c>
      <c r="L15" s="186">
        <v>4</v>
      </c>
      <c r="M15" s="186">
        <v>0</v>
      </c>
      <c r="N15" s="187">
        <v>1800</v>
      </c>
      <c r="O15" s="187">
        <f t="shared" si="1"/>
        <v>0</v>
      </c>
      <c r="P15" s="186">
        <v>0</v>
      </c>
      <c r="Q15" s="187">
        <f t="shared" si="2"/>
        <v>0</v>
      </c>
      <c r="R15" s="186">
        <v>0</v>
      </c>
      <c r="S15" s="187">
        <f t="shared" si="3"/>
        <v>0</v>
      </c>
      <c r="T15" s="186">
        <v>0</v>
      </c>
      <c r="U15" s="187">
        <f t="shared" si="4"/>
        <v>0</v>
      </c>
      <c r="V15" s="186">
        <v>0</v>
      </c>
      <c r="W15" s="187">
        <f t="shared" si="5"/>
        <v>0</v>
      </c>
    </row>
    <row r="16" spans="1:23" ht="17.25" customHeight="1" x14ac:dyDescent="0.45">
      <c r="A16" s="179"/>
      <c r="B16" s="185">
        <f t="shared" si="0"/>
        <v>11</v>
      </c>
      <c r="C16" s="189" t="s">
        <v>169</v>
      </c>
      <c r="D16" s="184" t="s">
        <v>11</v>
      </c>
      <c r="E16" s="185" t="s">
        <v>35</v>
      </c>
      <c r="F16" s="185">
        <v>1000</v>
      </c>
      <c r="G16" s="185" t="s">
        <v>48</v>
      </c>
      <c r="H16" s="186">
        <v>20</v>
      </c>
      <c r="I16" s="187">
        <v>12</v>
      </c>
      <c r="J16" s="187">
        <v>15</v>
      </c>
      <c r="K16" s="187">
        <v>15</v>
      </c>
      <c r="L16" s="186">
        <v>1</v>
      </c>
      <c r="M16" s="186">
        <v>15</v>
      </c>
      <c r="N16" s="187">
        <v>2000</v>
      </c>
      <c r="O16" s="187">
        <f t="shared" si="1"/>
        <v>30000</v>
      </c>
      <c r="P16" s="186">
        <v>10</v>
      </c>
      <c r="Q16" s="187">
        <f t="shared" si="2"/>
        <v>20000</v>
      </c>
      <c r="R16" s="186">
        <v>0</v>
      </c>
      <c r="S16" s="187">
        <f t="shared" si="3"/>
        <v>0</v>
      </c>
      <c r="T16" s="186">
        <v>5</v>
      </c>
      <c r="U16" s="187">
        <f t="shared" si="4"/>
        <v>10000</v>
      </c>
      <c r="V16" s="186"/>
      <c r="W16" s="187">
        <f t="shared" si="5"/>
        <v>0</v>
      </c>
    </row>
    <row r="17" spans="1:23" ht="17.25" customHeight="1" x14ac:dyDescent="0.45">
      <c r="A17" s="179"/>
      <c r="B17" s="185">
        <f t="shared" si="0"/>
        <v>12</v>
      </c>
      <c r="C17" s="189" t="s">
        <v>170</v>
      </c>
      <c r="D17" s="184" t="s">
        <v>70</v>
      </c>
      <c r="E17" s="185" t="s">
        <v>49</v>
      </c>
      <c r="F17" s="185">
        <v>10</v>
      </c>
      <c r="G17" s="185" t="s">
        <v>48</v>
      </c>
      <c r="H17" s="186">
        <v>15</v>
      </c>
      <c r="I17" s="187">
        <v>15</v>
      </c>
      <c r="J17" s="187">
        <v>20</v>
      </c>
      <c r="K17" s="187">
        <v>20</v>
      </c>
      <c r="L17" s="186">
        <v>2</v>
      </c>
      <c r="M17" s="186">
        <v>20</v>
      </c>
      <c r="N17" s="187">
        <v>580</v>
      </c>
      <c r="O17" s="187">
        <f t="shared" si="1"/>
        <v>11600</v>
      </c>
      <c r="P17" s="186">
        <v>10</v>
      </c>
      <c r="Q17" s="187">
        <f t="shared" si="2"/>
        <v>5800</v>
      </c>
      <c r="R17" s="186">
        <v>0</v>
      </c>
      <c r="S17" s="187">
        <f t="shared" si="3"/>
        <v>0</v>
      </c>
      <c r="T17" s="186">
        <v>10</v>
      </c>
      <c r="U17" s="187">
        <f t="shared" si="4"/>
        <v>5800</v>
      </c>
      <c r="V17" s="186">
        <v>0</v>
      </c>
      <c r="W17" s="187">
        <f t="shared" si="5"/>
        <v>0</v>
      </c>
    </row>
    <row r="18" spans="1:23" ht="17.25" customHeight="1" x14ac:dyDescent="0.45">
      <c r="A18" s="179"/>
      <c r="B18" s="185">
        <f t="shared" si="0"/>
        <v>13</v>
      </c>
      <c r="C18" s="189" t="s">
        <v>171</v>
      </c>
      <c r="D18" s="184" t="s">
        <v>71</v>
      </c>
      <c r="E18" s="185" t="s">
        <v>14</v>
      </c>
      <c r="F18" s="185">
        <v>10</v>
      </c>
      <c r="G18" s="185" t="s">
        <v>48</v>
      </c>
      <c r="H18" s="186">
        <v>10</v>
      </c>
      <c r="I18" s="187">
        <v>10</v>
      </c>
      <c r="J18" s="187">
        <v>10</v>
      </c>
      <c r="K18" s="187">
        <v>10</v>
      </c>
      <c r="L18" s="186">
        <v>0</v>
      </c>
      <c r="M18" s="186">
        <f t="shared" si="6"/>
        <v>10</v>
      </c>
      <c r="N18" s="187">
        <v>500</v>
      </c>
      <c r="O18" s="187">
        <f t="shared" si="1"/>
        <v>5000</v>
      </c>
      <c r="P18" s="186">
        <v>0</v>
      </c>
      <c r="Q18" s="187">
        <f t="shared" si="2"/>
        <v>0</v>
      </c>
      <c r="R18" s="186">
        <v>10</v>
      </c>
      <c r="S18" s="187">
        <f t="shared" si="3"/>
        <v>5000</v>
      </c>
      <c r="T18" s="186">
        <v>0</v>
      </c>
      <c r="U18" s="187">
        <f t="shared" si="4"/>
        <v>0</v>
      </c>
      <c r="V18" s="186">
        <v>0</v>
      </c>
      <c r="W18" s="187">
        <f t="shared" si="5"/>
        <v>0</v>
      </c>
    </row>
    <row r="19" spans="1:23" ht="17.25" customHeight="1" x14ac:dyDescent="0.45">
      <c r="A19" s="179"/>
      <c r="B19" s="185">
        <f t="shared" si="0"/>
        <v>14</v>
      </c>
      <c r="C19" s="189" t="s">
        <v>172</v>
      </c>
      <c r="D19" s="184" t="s">
        <v>72</v>
      </c>
      <c r="E19" s="185" t="s">
        <v>50</v>
      </c>
      <c r="F19" s="185">
        <v>1</v>
      </c>
      <c r="G19" s="185" t="s">
        <v>50</v>
      </c>
      <c r="H19" s="186">
        <v>3</v>
      </c>
      <c r="I19" s="187">
        <v>3</v>
      </c>
      <c r="J19" s="187">
        <v>3</v>
      </c>
      <c r="K19" s="187">
        <v>3</v>
      </c>
      <c r="L19" s="186">
        <v>0</v>
      </c>
      <c r="M19" s="186">
        <v>0</v>
      </c>
      <c r="N19" s="187">
        <v>2200</v>
      </c>
      <c r="O19" s="187">
        <f t="shared" si="1"/>
        <v>0</v>
      </c>
      <c r="P19" s="186">
        <v>0</v>
      </c>
      <c r="Q19" s="187">
        <f t="shared" si="2"/>
        <v>0</v>
      </c>
      <c r="R19" s="186">
        <v>0</v>
      </c>
      <c r="S19" s="187">
        <f t="shared" si="3"/>
        <v>0</v>
      </c>
      <c r="T19" s="186">
        <v>0</v>
      </c>
      <c r="U19" s="187">
        <f t="shared" si="4"/>
        <v>0</v>
      </c>
      <c r="V19" s="186">
        <v>0</v>
      </c>
      <c r="W19" s="187">
        <f t="shared" si="5"/>
        <v>0</v>
      </c>
    </row>
    <row r="20" spans="1:23" ht="17.25" customHeight="1" x14ac:dyDescent="0.45">
      <c r="A20" s="179"/>
      <c r="B20" s="185">
        <f t="shared" si="0"/>
        <v>15</v>
      </c>
      <c r="C20" s="189" t="s">
        <v>173</v>
      </c>
      <c r="D20" s="184" t="s">
        <v>38</v>
      </c>
      <c r="E20" s="190" t="s">
        <v>35</v>
      </c>
      <c r="F20" s="185">
        <v>1</v>
      </c>
      <c r="G20" s="190" t="s">
        <v>35</v>
      </c>
      <c r="H20" s="186">
        <v>4</v>
      </c>
      <c r="I20" s="187">
        <v>4</v>
      </c>
      <c r="J20" s="187">
        <v>4</v>
      </c>
      <c r="K20" s="187">
        <v>4</v>
      </c>
      <c r="L20" s="186">
        <v>0</v>
      </c>
      <c r="M20" s="186">
        <f t="shared" si="6"/>
        <v>4</v>
      </c>
      <c r="N20" s="187">
        <v>100</v>
      </c>
      <c r="O20" s="187">
        <f t="shared" si="1"/>
        <v>400</v>
      </c>
      <c r="P20" s="186">
        <v>4</v>
      </c>
      <c r="Q20" s="187">
        <f t="shared" si="2"/>
        <v>400</v>
      </c>
      <c r="R20" s="186">
        <v>0</v>
      </c>
      <c r="S20" s="187">
        <f t="shared" si="3"/>
        <v>0</v>
      </c>
      <c r="T20" s="186">
        <v>0</v>
      </c>
      <c r="U20" s="187">
        <f t="shared" si="4"/>
        <v>0</v>
      </c>
      <c r="V20" s="186">
        <v>0</v>
      </c>
      <c r="W20" s="187">
        <f t="shared" si="5"/>
        <v>0</v>
      </c>
    </row>
    <row r="21" spans="1:23" ht="17.25" customHeight="1" x14ac:dyDescent="0.45">
      <c r="A21" s="179"/>
      <c r="B21" s="185">
        <f t="shared" si="0"/>
        <v>16</v>
      </c>
      <c r="C21" s="189" t="s">
        <v>174</v>
      </c>
      <c r="D21" s="184" t="s">
        <v>10</v>
      </c>
      <c r="E21" s="190" t="s">
        <v>13</v>
      </c>
      <c r="F21" s="185">
        <v>1</v>
      </c>
      <c r="G21" s="190" t="s">
        <v>13</v>
      </c>
      <c r="H21" s="186">
        <v>5</v>
      </c>
      <c r="I21" s="187">
        <v>5</v>
      </c>
      <c r="J21" s="187">
        <v>5</v>
      </c>
      <c r="K21" s="187">
        <v>5</v>
      </c>
      <c r="L21" s="186">
        <v>0</v>
      </c>
      <c r="M21" s="186">
        <f t="shared" si="6"/>
        <v>5</v>
      </c>
      <c r="N21" s="187">
        <v>1000</v>
      </c>
      <c r="O21" s="187">
        <f t="shared" si="1"/>
        <v>5000</v>
      </c>
      <c r="P21" s="186">
        <v>0</v>
      </c>
      <c r="Q21" s="187">
        <f t="shared" si="2"/>
        <v>0</v>
      </c>
      <c r="R21" s="186">
        <v>5</v>
      </c>
      <c r="S21" s="187">
        <f t="shared" si="3"/>
        <v>5000</v>
      </c>
      <c r="T21" s="186">
        <v>0</v>
      </c>
      <c r="U21" s="187">
        <f t="shared" si="4"/>
        <v>0</v>
      </c>
      <c r="V21" s="186">
        <v>0</v>
      </c>
      <c r="W21" s="187">
        <f t="shared" si="5"/>
        <v>0</v>
      </c>
    </row>
    <row r="22" spans="1:23" ht="17.25" customHeight="1" x14ac:dyDescent="0.45">
      <c r="A22" s="179"/>
      <c r="B22" s="185">
        <f t="shared" si="0"/>
        <v>17</v>
      </c>
      <c r="C22" s="189" t="s">
        <v>175</v>
      </c>
      <c r="D22" s="184" t="s">
        <v>73</v>
      </c>
      <c r="E22" s="185" t="s">
        <v>116</v>
      </c>
      <c r="F22" s="185">
        <v>1</v>
      </c>
      <c r="G22" s="185" t="s">
        <v>116</v>
      </c>
      <c r="H22" s="186">
        <v>80</v>
      </c>
      <c r="I22" s="187">
        <v>80</v>
      </c>
      <c r="J22" s="187">
        <v>80</v>
      </c>
      <c r="K22" s="187">
        <v>80</v>
      </c>
      <c r="L22" s="186">
        <v>0</v>
      </c>
      <c r="M22" s="186">
        <v>0</v>
      </c>
      <c r="N22" s="187">
        <v>50</v>
      </c>
      <c r="O22" s="187">
        <f t="shared" si="1"/>
        <v>0</v>
      </c>
      <c r="P22" s="186">
        <v>0</v>
      </c>
      <c r="Q22" s="187">
        <f t="shared" si="2"/>
        <v>0</v>
      </c>
      <c r="R22" s="186">
        <v>0</v>
      </c>
      <c r="S22" s="187">
        <f t="shared" si="3"/>
        <v>0</v>
      </c>
      <c r="T22" s="186">
        <v>0</v>
      </c>
      <c r="U22" s="187">
        <f t="shared" ref="U22:U52" si="7">$N22*T22</f>
        <v>0</v>
      </c>
      <c r="V22" s="186">
        <v>0</v>
      </c>
      <c r="W22" s="187">
        <f t="shared" si="5"/>
        <v>0</v>
      </c>
    </row>
    <row r="23" spans="1:23" ht="17.25" customHeight="1" x14ac:dyDescent="0.45">
      <c r="A23" s="179"/>
      <c r="B23" s="185">
        <f t="shared" si="0"/>
        <v>18</v>
      </c>
      <c r="C23" s="189" t="s">
        <v>176</v>
      </c>
      <c r="D23" s="184" t="s">
        <v>293</v>
      </c>
      <c r="E23" s="185" t="s">
        <v>35</v>
      </c>
      <c r="F23" s="185">
        <v>1000</v>
      </c>
      <c r="G23" s="185" t="s">
        <v>46</v>
      </c>
      <c r="H23" s="186">
        <v>25</v>
      </c>
      <c r="I23" s="187">
        <v>25</v>
      </c>
      <c r="J23" s="187">
        <v>25</v>
      </c>
      <c r="K23" s="187">
        <v>25</v>
      </c>
      <c r="L23" s="186">
        <v>0</v>
      </c>
      <c r="M23" s="186">
        <f t="shared" si="6"/>
        <v>25</v>
      </c>
      <c r="N23" s="187">
        <v>1000</v>
      </c>
      <c r="O23" s="187">
        <f t="shared" si="1"/>
        <v>25000</v>
      </c>
      <c r="P23" s="186">
        <v>10</v>
      </c>
      <c r="Q23" s="187">
        <f t="shared" si="2"/>
        <v>10000</v>
      </c>
      <c r="R23" s="186">
        <v>10</v>
      </c>
      <c r="S23" s="187">
        <f t="shared" si="3"/>
        <v>10000</v>
      </c>
      <c r="T23" s="186">
        <v>5</v>
      </c>
      <c r="U23" s="187">
        <f t="shared" si="7"/>
        <v>5000</v>
      </c>
      <c r="V23" s="186">
        <v>0</v>
      </c>
      <c r="W23" s="187">
        <f t="shared" si="5"/>
        <v>0</v>
      </c>
    </row>
    <row r="24" spans="1:23" ht="17.25" customHeight="1" x14ac:dyDescent="0.45">
      <c r="A24" s="179"/>
      <c r="B24" s="185">
        <f t="shared" si="0"/>
        <v>19</v>
      </c>
      <c r="C24" s="189" t="s">
        <v>177</v>
      </c>
      <c r="D24" s="184" t="s">
        <v>47</v>
      </c>
      <c r="E24" s="185" t="s">
        <v>49</v>
      </c>
      <c r="F24" s="185">
        <v>1</v>
      </c>
      <c r="G24" s="185" t="s">
        <v>49</v>
      </c>
      <c r="H24" s="186">
        <v>400</v>
      </c>
      <c r="I24" s="187">
        <v>400</v>
      </c>
      <c r="J24" s="187">
        <v>400</v>
      </c>
      <c r="K24" s="187">
        <v>400</v>
      </c>
      <c r="L24" s="186">
        <v>0</v>
      </c>
      <c r="M24" s="186">
        <f t="shared" si="6"/>
        <v>400</v>
      </c>
      <c r="N24" s="187">
        <v>40</v>
      </c>
      <c r="O24" s="187">
        <f t="shared" si="1"/>
        <v>16000</v>
      </c>
      <c r="P24" s="186">
        <v>100</v>
      </c>
      <c r="Q24" s="187">
        <f t="shared" si="2"/>
        <v>4000</v>
      </c>
      <c r="R24" s="186">
        <v>100</v>
      </c>
      <c r="S24" s="187">
        <f t="shared" si="3"/>
        <v>4000</v>
      </c>
      <c r="T24" s="186">
        <v>100</v>
      </c>
      <c r="U24" s="187">
        <f t="shared" si="7"/>
        <v>4000</v>
      </c>
      <c r="V24" s="186">
        <v>100</v>
      </c>
      <c r="W24" s="187">
        <f t="shared" si="5"/>
        <v>4000</v>
      </c>
    </row>
    <row r="25" spans="1:23" ht="17.25" customHeight="1" x14ac:dyDescent="0.45">
      <c r="A25" s="179"/>
      <c r="B25" s="185">
        <f>IF(B24&gt;0,B24+1,B23+1)</f>
        <v>20</v>
      </c>
      <c r="C25" s="189" t="s">
        <v>178</v>
      </c>
      <c r="D25" s="184" t="s">
        <v>74</v>
      </c>
      <c r="E25" s="185" t="s">
        <v>49</v>
      </c>
      <c r="F25" s="185">
        <v>1</v>
      </c>
      <c r="G25" s="185" t="s">
        <v>49</v>
      </c>
      <c r="H25" s="186">
        <v>400</v>
      </c>
      <c r="I25" s="187">
        <v>400</v>
      </c>
      <c r="J25" s="187">
        <v>400</v>
      </c>
      <c r="K25" s="187">
        <v>400</v>
      </c>
      <c r="L25" s="186">
        <v>0</v>
      </c>
      <c r="M25" s="186">
        <f t="shared" si="6"/>
        <v>400</v>
      </c>
      <c r="N25" s="187">
        <v>35</v>
      </c>
      <c r="O25" s="187">
        <f t="shared" si="1"/>
        <v>14000</v>
      </c>
      <c r="P25" s="186">
        <v>100</v>
      </c>
      <c r="Q25" s="187">
        <f t="shared" si="2"/>
        <v>3500</v>
      </c>
      <c r="R25" s="186">
        <v>100</v>
      </c>
      <c r="S25" s="187">
        <f t="shared" si="3"/>
        <v>3500</v>
      </c>
      <c r="T25" s="186">
        <v>100</v>
      </c>
      <c r="U25" s="187">
        <f t="shared" si="7"/>
        <v>3500</v>
      </c>
      <c r="V25" s="186">
        <v>100</v>
      </c>
      <c r="W25" s="187">
        <f t="shared" si="5"/>
        <v>3500</v>
      </c>
    </row>
    <row r="26" spans="1:23" ht="17.25" customHeight="1" x14ac:dyDescent="0.45">
      <c r="A26" s="179"/>
      <c r="B26" s="185">
        <f>IF(B25&gt;0,B25+1,B24+1)</f>
        <v>21</v>
      </c>
      <c r="C26" s="189" t="s">
        <v>179</v>
      </c>
      <c r="D26" s="184" t="s">
        <v>345</v>
      </c>
      <c r="E26" s="185" t="s">
        <v>117</v>
      </c>
      <c r="F26" s="185">
        <v>1000</v>
      </c>
      <c r="G26" s="185" t="s">
        <v>46</v>
      </c>
      <c r="H26" s="186">
        <v>6</v>
      </c>
      <c r="I26" s="187">
        <v>6</v>
      </c>
      <c r="J26" s="187">
        <v>6</v>
      </c>
      <c r="K26" s="187">
        <v>15</v>
      </c>
      <c r="L26" s="186">
        <v>7</v>
      </c>
      <c r="M26" s="186">
        <v>10</v>
      </c>
      <c r="N26" s="187">
        <v>220</v>
      </c>
      <c r="O26" s="187">
        <f t="shared" si="1"/>
        <v>2200</v>
      </c>
      <c r="P26" s="186">
        <v>5</v>
      </c>
      <c r="Q26" s="187">
        <f t="shared" si="2"/>
        <v>1100</v>
      </c>
      <c r="R26" s="186">
        <v>0</v>
      </c>
      <c r="S26" s="187">
        <f t="shared" si="3"/>
        <v>0</v>
      </c>
      <c r="T26" s="186">
        <v>5</v>
      </c>
      <c r="U26" s="187">
        <f t="shared" si="7"/>
        <v>1100</v>
      </c>
      <c r="V26" s="186">
        <v>0</v>
      </c>
      <c r="W26" s="187">
        <f t="shared" si="5"/>
        <v>0</v>
      </c>
    </row>
    <row r="27" spans="1:23" ht="17.25" customHeight="1" x14ac:dyDescent="0.45">
      <c r="A27" s="179"/>
      <c r="B27" s="185">
        <f t="shared" si="0"/>
        <v>22</v>
      </c>
      <c r="C27" s="189" t="s">
        <v>180</v>
      </c>
      <c r="D27" s="184" t="s">
        <v>344</v>
      </c>
      <c r="E27" s="185" t="s">
        <v>117</v>
      </c>
      <c r="F27" s="185">
        <v>500</v>
      </c>
      <c r="G27" s="185" t="s">
        <v>46</v>
      </c>
      <c r="H27" s="186">
        <v>12</v>
      </c>
      <c r="I27" s="187">
        <v>10</v>
      </c>
      <c r="J27" s="187">
        <v>10</v>
      </c>
      <c r="K27" s="187">
        <v>20</v>
      </c>
      <c r="L27" s="186">
        <v>5</v>
      </c>
      <c r="M27" s="186">
        <f t="shared" si="6"/>
        <v>15</v>
      </c>
      <c r="N27" s="187">
        <v>250</v>
      </c>
      <c r="O27" s="187">
        <f t="shared" si="1"/>
        <v>3750</v>
      </c>
      <c r="P27" s="186">
        <v>15</v>
      </c>
      <c r="Q27" s="187">
        <f t="shared" si="2"/>
        <v>3750</v>
      </c>
      <c r="R27" s="186">
        <v>0</v>
      </c>
      <c r="S27" s="187">
        <f t="shared" si="3"/>
        <v>0</v>
      </c>
      <c r="T27" s="186">
        <v>0</v>
      </c>
      <c r="U27" s="187">
        <f t="shared" si="7"/>
        <v>0</v>
      </c>
      <c r="V27" s="186">
        <v>0</v>
      </c>
      <c r="W27" s="187">
        <f t="shared" si="5"/>
        <v>0</v>
      </c>
    </row>
    <row r="28" spans="1:23" ht="17.25" customHeight="1" x14ac:dyDescent="0.45">
      <c r="A28" s="179"/>
      <c r="B28" s="185">
        <f>IF(B27&gt;0,B27+1,B26+1)</f>
        <v>23</v>
      </c>
      <c r="C28" s="189" t="s">
        <v>181</v>
      </c>
      <c r="D28" s="184" t="s">
        <v>75</v>
      </c>
      <c r="E28" s="185" t="s">
        <v>46</v>
      </c>
      <c r="F28" s="185">
        <v>1000</v>
      </c>
      <c r="G28" s="185" t="s">
        <v>46</v>
      </c>
      <c r="H28" s="186">
        <v>1</v>
      </c>
      <c r="I28" s="187">
        <v>1</v>
      </c>
      <c r="J28" s="187">
        <v>1</v>
      </c>
      <c r="K28" s="187">
        <v>1</v>
      </c>
      <c r="L28" s="186">
        <v>0</v>
      </c>
      <c r="M28" s="186">
        <v>5</v>
      </c>
      <c r="N28" s="187">
        <v>2800</v>
      </c>
      <c r="O28" s="187">
        <f t="shared" si="1"/>
        <v>14000</v>
      </c>
      <c r="P28" s="186">
        <v>5</v>
      </c>
      <c r="Q28" s="187">
        <f t="shared" si="2"/>
        <v>14000</v>
      </c>
      <c r="R28" s="186">
        <v>0</v>
      </c>
      <c r="S28" s="187">
        <f t="shared" si="3"/>
        <v>0</v>
      </c>
      <c r="T28" s="186">
        <v>0</v>
      </c>
      <c r="U28" s="187">
        <f t="shared" si="7"/>
        <v>0</v>
      </c>
      <c r="V28" s="186">
        <v>0</v>
      </c>
      <c r="W28" s="187">
        <f t="shared" si="5"/>
        <v>0</v>
      </c>
    </row>
    <row r="29" spans="1:23" ht="17.25" customHeight="1" x14ac:dyDescent="0.45">
      <c r="A29" s="179"/>
      <c r="B29" s="185">
        <f>IF(B28&gt;0,B28+1,B27+1)</f>
        <v>24</v>
      </c>
      <c r="C29" s="189" t="s">
        <v>182</v>
      </c>
      <c r="D29" s="184" t="s">
        <v>76</v>
      </c>
      <c r="E29" s="185" t="s">
        <v>35</v>
      </c>
      <c r="F29" s="185">
        <v>1000</v>
      </c>
      <c r="G29" s="185" t="s">
        <v>116</v>
      </c>
      <c r="H29" s="186">
        <v>5</v>
      </c>
      <c r="I29" s="187">
        <v>5</v>
      </c>
      <c r="J29" s="187">
        <v>5</v>
      </c>
      <c r="K29" s="187">
        <v>5</v>
      </c>
      <c r="L29" s="186">
        <v>0</v>
      </c>
      <c r="M29" s="186">
        <f t="shared" si="6"/>
        <v>5</v>
      </c>
      <c r="N29" s="187">
        <v>600</v>
      </c>
      <c r="O29" s="187">
        <f t="shared" si="1"/>
        <v>3000</v>
      </c>
      <c r="P29" s="186">
        <v>5</v>
      </c>
      <c r="Q29" s="187">
        <f t="shared" si="2"/>
        <v>3000</v>
      </c>
      <c r="R29" s="186">
        <v>0</v>
      </c>
      <c r="S29" s="187">
        <f t="shared" si="3"/>
        <v>0</v>
      </c>
      <c r="T29" s="186">
        <v>0</v>
      </c>
      <c r="U29" s="187">
        <f t="shared" si="7"/>
        <v>0</v>
      </c>
      <c r="V29" s="186">
        <v>0</v>
      </c>
      <c r="W29" s="187">
        <f t="shared" si="5"/>
        <v>0</v>
      </c>
    </row>
    <row r="30" spans="1:23" ht="17.25" customHeight="1" x14ac:dyDescent="0.45">
      <c r="A30" s="179"/>
      <c r="B30" s="185">
        <f t="shared" si="0"/>
        <v>25</v>
      </c>
      <c r="C30" s="189" t="s">
        <v>183</v>
      </c>
      <c r="D30" s="184" t="s">
        <v>77</v>
      </c>
      <c r="E30" s="185" t="s">
        <v>35</v>
      </c>
      <c r="F30" s="185">
        <v>1000</v>
      </c>
      <c r="G30" s="185" t="s">
        <v>46</v>
      </c>
      <c r="H30" s="186">
        <v>5</v>
      </c>
      <c r="I30" s="187">
        <v>2</v>
      </c>
      <c r="J30" s="187">
        <v>2</v>
      </c>
      <c r="K30" s="187">
        <v>5</v>
      </c>
      <c r="L30" s="186">
        <v>0</v>
      </c>
      <c r="M30" s="186">
        <f t="shared" si="6"/>
        <v>5</v>
      </c>
      <c r="N30" s="187">
        <v>1800</v>
      </c>
      <c r="O30" s="187">
        <f t="shared" si="1"/>
        <v>9000</v>
      </c>
      <c r="P30" s="186">
        <v>0</v>
      </c>
      <c r="Q30" s="187">
        <f t="shared" si="2"/>
        <v>0</v>
      </c>
      <c r="R30" s="186">
        <v>5</v>
      </c>
      <c r="S30" s="187">
        <f t="shared" si="3"/>
        <v>9000</v>
      </c>
      <c r="T30" s="186">
        <v>0</v>
      </c>
      <c r="U30" s="187">
        <f t="shared" si="7"/>
        <v>0</v>
      </c>
      <c r="V30" s="186">
        <v>0</v>
      </c>
      <c r="W30" s="187">
        <f t="shared" si="5"/>
        <v>0</v>
      </c>
    </row>
    <row r="31" spans="1:23" ht="17.25" customHeight="1" x14ac:dyDescent="0.5">
      <c r="H31" s="242" t="s">
        <v>375</v>
      </c>
    </row>
    <row r="32" spans="1:23" ht="17.25" customHeight="1" x14ac:dyDescent="0.45">
      <c r="A32" s="165" t="s">
        <v>122</v>
      </c>
      <c r="B32" s="165" t="s">
        <v>15</v>
      </c>
      <c r="C32" s="165" t="s">
        <v>120</v>
      </c>
      <c r="D32" s="165"/>
      <c r="E32" s="165" t="s">
        <v>124</v>
      </c>
      <c r="F32" s="165" t="s">
        <v>16</v>
      </c>
      <c r="G32" s="165" t="s">
        <v>31</v>
      </c>
      <c r="H32" s="166" t="s">
        <v>18</v>
      </c>
      <c r="I32" s="167"/>
      <c r="J32" s="168"/>
      <c r="K32" s="165" t="s">
        <v>19</v>
      </c>
      <c r="L32" s="165" t="s">
        <v>20</v>
      </c>
      <c r="M32" s="169" t="s">
        <v>21</v>
      </c>
      <c r="N32" s="169" t="s">
        <v>17</v>
      </c>
      <c r="O32" s="169" t="s">
        <v>33</v>
      </c>
      <c r="P32" s="170" t="s">
        <v>22</v>
      </c>
      <c r="Q32" s="171"/>
      <c r="R32" s="170" t="s">
        <v>23</v>
      </c>
      <c r="S32" s="171"/>
      <c r="T32" s="170" t="s">
        <v>24</v>
      </c>
      <c r="U32" s="171"/>
      <c r="V32" s="170" t="s">
        <v>25</v>
      </c>
      <c r="W32" s="171"/>
    </row>
    <row r="33" spans="1:23" ht="17.25" customHeight="1" x14ac:dyDescent="0.45">
      <c r="A33" s="172"/>
      <c r="B33" s="172" t="s">
        <v>26</v>
      </c>
      <c r="C33" s="172" t="s">
        <v>121</v>
      </c>
      <c r="D33" s="172" t="s">
        <v>123</v>
      </c>
      <c r="E33" s="172" t="s">
        <v>125</v>
      </c>
      <c r="F33" s="172" t="s">
        <v>27</v>
      </c>
      <c r="G33" s="172" t="s">
        <v>27</v>
      </c>
      <c r="H33" s="173" t="s">
        <v>29</v>
      </c>
      <c r="I33" s="174"/>
      <c r="J33" s="175"/>
      <c r="K33" s="172" t="s">
        <v>143</v>
      </c>
      <c r="L33" s="172" t="s">
        <v>30</v>
      </c>
      <c r="M33" s="176" t="s">
        <v>126</v>
      </c>
      <c r="N33" s="176" t="s">
        <v>28</v>
      </c>
      <c r="O33" s="176" t="s">
        <v>127</v>
      </c>
      <c r="P33" s="177" t="s">
        <v>316</v>
      </c>
      <c r="Q33" s="177"/>
      <c r="R33" s="177" t="s">
        <v>317</v>
      </c>
      <c r="S33" s="177"/>
      <c r="T33" s="177" t="s">
        <v>318</v>
      </c>
      <c r="U33" s="177"/>
      <c r="V33" s="177" t="s">
        <v>319</v>
      </c>
      <c r="W33" s="177"/>
    </row>
    <row r="34" spans="1:23" ht="17.25" customHeight="1" x14ac:dyDescent="0.45">
      <c r="A34" s="178"/>
      <c r="B34" s="178"/>
      <c r="C34" s="178"/>
      <c r="D34" s="178"/>
      <c r="E34" s="178"/>
      <c r="F34" s="178"/>
      <c r="G34" s="178"/>
      <c r="H34" s="179">
        <v>2561</v>
      </c>
      <c r="I34" s="178">
        <v>2562</v>
      </c>
      <c r="J34" s="178">
        <v>2563</v>
      </c>
      <c r="K34" s="178">
        <f>J34+1</f>
        <v>2564</v>
      </c>
      <c r="L34" s="178" t="s">
        <v>32</v>
      </c>
      <c r="M34" s="178">
        <f>J34+1</f>
        <v>2564</v>
      </c>
      <c r="N34" s="180" t="s">
        <v>31</v>
      </c>
      <c r="O34" s="180"/>
      <c r="P34" s="179" t="s">
        <v>12</v>
      </c>
      <c r="Q34" s="181" t="s">
        <v>128</v>
      </c>
      <c r="R34" s="179" t="s">
        <v>12</v>
      </c>
      <c r="S34" s="181" t="s">
        <v>128</v>
      </c>
      <c r="T34" s="179" t="s">
        <v>12</v>
      </c>
      <c r="U34" s="181" t="s">
        <v>128</v>
      </c>
      <c r="V34" s="179" t="s">
        <v>12</v>
      </c>
      <c r="W34" s="181" t="s">
        <v>128</v>
      </c>
    </row>
    <row r="35" spans="1:23" ht="17.25" customHeight="1" x14ac:dyDescent="0.45">
      <c r="A35" s="179"/>
      <c r="B35" s="185">
        <f>IF(B30&gt;0,B30+1,B29+1)</f>
        <v>26</v>
      </c>
      <c r="C35" s="189" t="s">
        <v>184</v>
      </c>
      <c r="D35" s="191" t="s">
        <v>78</v>
      </c>
      <c r="E35" s="185" t="s">
        <v>35</v>
      </c>
      <c r="F35" s="185">
        <v>100</v>
      </c>
      <c r="G35" s="185" t="s">
        <v>46</v>
      </c>
      <c r="H35" s="186">
        <v>12</v>
      </c>
      <c r="I35" s="187">
        <v>7</v>
      </c>
      <c r="J35" s="187">
        <v>7</v>
      </c>
      <c r="K35" s="187">
        <v>12</v>
      </c>
      <c r="L35" s="186">
        <v>0</v>
      </c>
      <c r="M35" s="186">
        <f t="shared" si="6"/>
        <v>12</v>
      </c>
      <c r="N35" s="187">
        <v>1800</v>
      </c>
      <c r="O35" s="187">
        <f t="shared" si="1"/>
        <v>21600</v>
      </c>
      <c r="P35" s="186">
        <v>0</v>
      </c>
      <c r="Q35" s="187">
        <f t="shared" si="2"/>
        <v>0</v>
      </c>
      <c r="R35" s="186">
        <v>12</v>
      </c>
      <c r="S35" s="187">
        <f t="shared" si="3"/>
        <v>21600</v>
      </c>
      <c r="T35" s="186">
        <v>0</v>
      </c>
      <c r="U35" s="187">
        <f t="shared" si="7"/>
        <v>0</v>
      </c>
      <c r="V35" s="186">
        <v>0</v>
      </c>
      <c r="W35" s="187">
        <f t="shared" si="5"/>
        <v>0</v>
      </c>
    </row>
    <row r="36" spans="1:23" ht="17.25" customHeight="1" x14ac:dyDescent="0.45">
      <c r="A36" s="179"/>
      <c r="B36" s="185">
        <f>IF(B35&gt;0,B35+1,B30+1)</f>
        <v>27</v>
      </c>
      <c r="C36" s="189" t="s">
        <v>185</v>
      </c>
      <c r="D36" s="184" t="s">
        <v>79</v>
      </c>
      <c r="E36" s="185" t="s">
        <v>49</v>
      </c>
      <c r="F36" s="185">
        <v>1</v>
      </c>
      <c r="G36" s="185" t="s">
        <v>49</v>
      </c>
      <c r="H36" s="186">
        <v>7</v>
      </c>
      <c r="I36" s="187">
        <v>4</v>
      </c>
      <c r="J36" s="187">
        <v>4</v>
      </c>
      <c r="K36" s="187">
        <v>7</v>
      </c>
      <c r="L36" s="186">
        <v>3</v>
      </c>
      <c r="M36" s="186">
        <f t="shared" si="6"/>
        <v>4</v>
      </c>
      <c r="N36" s="187">
        <v>850</v>
      </c>
      <c r="O36" s="187">
        <f t="shared" si="1"/>
        <v>3400</v>
      </c>
      <c r="P36" s="186">
        <v>4</v>
      </c>
      <c r="Q36" s="187">
        <f t="shared" si="2"/>
        <v>3400</v>
      </c>
      <c r="R36" s="186">
        <v>0</v>
      </c>
      <c r="S36" s="187">
        <f t="shared" si="3"/>
        <v>0</v>
      </c>
      <c r="T36" s="186">
        <v>0</v>
      </c>
      <c r="U36" s="187">
        <f t="shared" si="7"/>
        <v>0</v>
      </c>
      <c r="V36" s="186">
        <v>0</v>
      </c>
      <c r="W36" s="187">
        <f t="shared" si="5"/>
        <v>0</v>
      </c>
    </row>
    <row r="37" spans="1:23" ht="17.25" customHeight="1" x14ac:dyDescent="0.45">
      <c r="A37" s="179"/>
      <c r="B37" s="185">
        <f t="shared" si="0"/>
        <v>28</v>
      </c>
      <c r="C37" s="189" t="s">
        <v>187</v>
      </c>
      <c r="D37" s="184" t="s">
        <v>186</v>
      </c>
      <c r="E37" s="197" t="s">
        <v>48</v>
      </c>
      <c r="F37" s="185">
        <v>2</v>
      </c>
      <c r="G37" s="197" t="s">
        <v>48</v>
      </c>
      <c r="H37" s="186">
        <v>2</v>
      </c>
      <c r="I37" s="187">
        <v>2</v>
      </c>
      <c r="J37" s="187">
        <v>2</v>
      </c>
      <c r="K37" s="187">
        <v>2</v>
      </c>
      <c r="L37" s="186">
        <v>0</v>
      </c>
      <c r="M37" s="186">
        <f t="shared" si="6"/>
        <v>2</v>
      </c>
      <c r="N37" s="187">
        <v>3500</v>
      </c>
      <c r="O37" s="187">
        <f t="shared" si="1"/>
        <v>7000</v>
      </c>
      <c r="P37" s="186">
        <v>0</v>
      </c>
      <c r="Q37" s="187">
        <f t="shared" si="2"/>
        <v>0</v>
      </c>
      <c r="R37" s="186">
        <v>2</v>
      </c>
      <c r="S37" s="187">
        <f t="shared" si="3"/>
        <v>7000</v>
      </c>
      <c r="T37" s="186">
        <v>0</v>
      </c>
      <c r="U37" s="187">
        <f t="shared" si="7"/>
        <v>0</v>
      </c>
      <c r="V37" s="186">
        <v>0</v>
      </c>
      <c r="W37" s="187">
        <f t="shared" si="5"/>
        <v>0</v>
      </c>
    </row>
    <row r="38" spans="1:23" ht="17.25" customHeight="1" x14ac:dyDescent="0.45">
      <c r="A38" s="179"/>
      <c r="B38" s="185">
        <f t="shared" si="0"/>
        <v>29</v>
      </c>
      <c r="C38" s="189" t="s">
        <v>188</v>
      </c>
      <c r="D38" s="184" t="s">
        <v>348</v>
      </c>
      <c r="E38" s="185" t="s">
        <v>46</v>
      </c>
      <c r="F38" s="185">
        <v>1</v>
      </c>
      <c r="G38" s="185" t="s">
        <v>46</v>
      </c>
      <c r="H38" s="186">
        <v>20</v>
      </c>
      <c r="I38" s="187">
        <v>20</v>
      </c>
      <c r="J38" s="187">
        <v>20</v>
      </c>
      <c r="K38" s="187">
        <v>40</v>
      </c>
      <c r="L38" s="186">
        <v>0</v>
      </c>
      <c r="M38" s="186">
        <f t="shared" si="6"/>
        <v>40</v>
      </c>
      <c r="N38" s="187">
        <v>80</v>
      </c>
      <c r="O38" s="187">
        <f t="shared" si="1"/>
        <v>3200</v>
      </c>
      <c r="P38" s="186">
        <v>20</v>
      </c>
      <c r="Q38" s="187">
        <f t="shared" si="2"/>
        <v>1600</v>
      </c>
      <c r="R38" s="186">
        <v>0</v>
      </c>
      <c r="S38" s="187">
        <f t="shared" si="3"/>
        <v>0</v>
      </c>
      <c r="T38" s="186">
        <v>20</v>
      </c>
      <c r="U38" s="187">
        <f t="shared" si="7"/>
        <v>1600</v>
      </c>
      <c r="V38" s="186">
        <v>0</v>
      </c>
      <c r="W38" s="187">
        <f t="shared" si="5"/>
        <v>0</v>
      </c>
    </row>
    <row r="39" spans="1:23" ht="17.25" customHeight="1" x14ac:dyDescent="0.45">
      <c r="A39" s="179"/>
      <c r="B39" s="185">
        <f t="shared" si="0"/>
        <v>30</v>
      </c>
      <c r="C39" s="189" t="s">
        <v>189</v>
      </c>
      <c r="D39" s="184" t="s">
        <v>80</v>
      </c>
      <c r="E39" s="192" t="s">
        <v>13</v>
      </c>
      <c r="F39" s="185">
        <v>1000</v>
      </c>
      <c r="G39" s="192" t="s">
        <v>349</v>
      </c>
      <c r="H39" s="186">
        <v>70</v>
      </c>
      <c r="I39" s="187">
        <v>70</v>
      </c>
      <c r="J39" s="187">
        <v>70</v>
      </c>
      <c r="K39" s="187">
        <v>70</v>
      </c>
      <c r="L39" s="186">
        <v>0</v>
      </c>
      <c r="M39" s="186">
        <v>0</v>
      </c>
      <c r="N39" s="187">
        <v>1200</v>
      </c>
      <c r="O39" s="187">
        <f t="shared" si="1"/>
        <v>0</v>
      </c>
      <c r="P39" s="186">
        <v>0</v>
      </c>
      <c r="Q39" s="187">
        <f t="shared" si="2"/>
        <v>0</v>
      </c>
      <c r="R39" s="186">
        <v>0</v>
      </c>
      <c r="S39" s="187">
        <f t="shared" si="3"/>
        <v>0</v>
      </c>
      <c r="T39" s="186">
        <v>0</v>
      </c>
      <c r="U39" s="187">
        <f t="shared" si="7"/>
        <v>0</v>
      </c>
      <c r="V39" s="186">
        <v>0</v>
      </c>
      <c r="W39" s="187">
        <f t="shared" si="5"/>
        <v>0</v>
      </c>
    </row>
    <row r="40" spans="1:23" ht="17.25" customHeight="1" x14ac:dyDescent="0.45">
      <c r="A40" s="179"/>
      <c r="B40" s="185">
        <f t="shared" si="0"/>
        <v>31</v>
      </c>
      <c r="C40" s="189" t="s">
        <v>191</v>
      </c>
      <c r="D40" s="193" t="s">
        <v>190</v>
      </c>
      <c r="E40" s="185" t="s">
        <v>116</v>
      </c>
      <c r="F40" s="185">
        <v>1</v>
      </c>
      <c r="G40" s="185" t="s">
        <v>116</v>
      </c>
      <c r="H40" s="186">
        <v>1</v>
      </c>
      <c r="I40" s="187">
        <v>1</v>
      </c>
      <c r="J40" s="187">
        <v>1</v>
      </c>
      <c r="K40" s="187">
        <v>1</v>
      </c>
      <c r="L40" s="186">
        <v>1</v>
      </c>
      <c r="M40" s="186">
        <f t="shared" si="6"/>
        <v>0</v>
      </c>
      <c r="N40" s="187">
        <v>3500</v>
      </c>
      <c r="O40" s="187">
        <f t="shared" si="1"/>
        <v>0</v>
      </c>
      <c r="P40" s="186">
        <v>0</v>
      </c>
      <c r="Q40" s="187">
        <f t="shared" si="2"/>
        <v>0</v>
      </c>
      <c r="R40" s="186">
        <v>0</v>
      </c>
      <c r="S40" s="187">
        <f t="shared" si="3"/>
        <v>0</v>
      </c>
      <c r="T40" s="186">
        <v>0</v>
      </c>
      <c r="U40" s="187">
        <f t="shared" si="7"/>
        <v>0</v>
      </c>
      <c r="V40" s="186">
        <v>0</v>
      </c>
      <c r="W40" s="187">
        <f t="shared" si="5"/>
        <v>0</v>
      </c>
    </row>
    <row r="41" spans="1:23" ht="17.25" customHeight="1" x14ac:dyDescent="0.45">
      <c r="A41" s="179"/>
      <c r="B41" s="185">
        <f t="shared" si="0"/>
        <v>32</v>
      </c>
      <c r="C41" s="189" t="s">
        <v>192</v>
      </c>
      <c r="D41" s="184" t="s">
        <v>81</v>
      </c>
      <c r="E41" s="185" t="s">
        <v>46</v>
      </c>
      <c r="F41" s="185">
        <v>1</v>
      </c>
      <c r="G41" s="185" t="s">
        <v>46</v>
      </c>
      <c r="H41" s="186">
        <v>6</v>
      </c>
      <c r="I41" s="187">
        <v>6</v>
      </c>
      <c r="J41" s="187">
        <v>6</v>
      </c>
      <c r="K41" s="187">
        <v>6</v>
      </c>
      <c r="L41" s="186">
        <v>0</v>
      </c>
      <c r="M41" s="186">
        <f t="shared" si="6"/>
        <v>6</v>
      </c>
      <c r="N41" s="187">
        <v>200</v>
      </c>
      <c r="O41" s="187">
        <f t="shared" si="1"/>
        <v>1200</v>
      </c>
      <c r="P41" s="186">
        <v>0</v>
      </c>
      <c r="Q41" s="187">
        <f t="shared" si="2"/>
        <v>0</v>
      </c>
      <c r="R41" s="186">
        <v>6</v>
      </c>
      <c r="S41" s="187">
        <f t="shared" si="3"/>
        <v>1200</v>
      </c>
      <c r="T41" s="186">
        <v>0</v>
      </c>
      <c r="U41" s="187">
        <f t="shared" si="7"/>
        <v>0</v>
      </c>
      <c r="V41" s="186">
        <v>0</v>
      </c>
      <c r="W41" s="187">
        <f t="shared" si="5"/>
        <v>0</v>
      </c>
    </row>
    <row r="42" spans="1:23" ht="17.25" customHeight="1" x14ac:dyDescent="0.45">
      <c r="A42" s="179"/>
      <c r="B42" s="185">
        <f t="shared" si="0"/>
        <v>33</v>
      </c>
      <c r="C42" s="189" t="s">
        <v>193</v>
      </c>
      <c r="D42" s="184" t="s">
        <v>82</v>
      </c>
      <c r="E42" s="185" t="s">
        <v>46</v>
      </c>
      <c r="F42" s="185">
        <v>1</v>
      </c>
      <c r="G42" s="185" t="s">
        <v>46</v>
      </c>
      <c r="H42" s="186">
        <v>6</v>
      </c>
      <c r="I42" s="187">
        <v>6</v>
      </c>
      <c r="J42" s="187">
        <v>6</v>
      </c>
      <c r="K42" s="187">
        <v>6</v>
      </c>
      <c r="L42" s="186">
        <v>0</v>
      </c>
      <c r="M42" s="186">
        <f t="shared" si="6"/>
        <v>6</v>
      </c>
      <c r="N42" s="187">
        <v>200</v>
      </c>
      <c r="O42" s="187">
        <f t="shared" si="1"/>
        <v>1200</v>
      </c>
      <c r="P42" s="186">
        <v>0</v>
      </c>
      <c r="Q42" s="187">
        <f t="shared" si="2"/>
        <v>0</v>
      </c>
      <c r="R42" s="186">
        <v>6</v>
      </c>
      <c r="S42" s="187">
        <f t="shared" si="3"/>
        <v>1200</v>
      </c>
      <c r="T42" s="186">
        <v>0</v>
      </c>
      <c r="U42" s="187">
        <f t="shared" si="7"/>
        <v>0</v>
      </c>
      <c r="V42" s="186">
        <v>0</v>
      </c>
      <c r="W42" s="187">
        <f t="shared" si="5"/>
        <v>0</v>
      </c>
    </row>
    <row r="43" spans="1:23" ht="17.25" customHeight="1" x14ac:dyDescent="0.45">
      <c r="A43" s="179"/>
      <c r="B43" s="185">
        <f t="shared" si="0"/>
        <v>34</v>
      </c>
      <c r="C43" s="189" t="s">
        <v>194</v>
      </c>
      <c r="D43" s="184" t="s">
        <v>34</v>
      </c>
      <c r="E43" s="185" t="s">
        <v>48</v>
      </c>
      <c r="F43" s="185">
        <v>1</v>
      </c>
      <c r="G43" s="185" t="s">
        <v>48</v>
      </c>
      <c r="H43" s="186">
        <v>3</v>
      </c>
      <c r="I43" s="187">
        <v>3</v>
      </c>
      <c r="J43" s="187">
        <v>3</v>
      </c>
      <c r="K43" s="187">
        <v>3</v>
      </c>
      <c r="L43" s="186">
        <v>0</v>
      </c>
      <c r="M43" s="186">
        <f t="shared" si="6"/>
        <v>3</v>
      </c>
      <c r="N43" s="187">
        <v>1200</v>
      </c>
      <c r="O43" s="187">
        <f t="shared" si="1"/>
        <v>3600</v>
      </c>
      <c r="P43" s="186">
        <v>0</v>
      </c>
      <c r="Q43" s="187">
        <f t="shared" si="2"/>
        <v>0</v>
      </c>
      <c r="R43" s="186">
        <v>3</v>
      </c>
      <c r="S43" s="187">
        <f t="shared" si="3"/>
        <v>3600</v>
      </c>
      <c r="T43" s="186">
        <v>0</v>
      </c>
      <c r="U43" s="187">
        <f t="shared" si="7"/>
        <v>0</v>
      </c>
      <c r="V43" s="186">
        <v>0</v>
      </c>
      <c r="W43" s="187">
        <f t="shared" si="5"/>
        <v>0</v>
      </c>
    </row>
    <row r="44" spans="1:23" ht="17.25" customHeight="1" x14ac:dyDescent="0.45">
      <c r="A44" s="179"/>
      <c r="B44" s="185">
        <f t="shared" si="0"/>
        <v>35</v>
      </c>
      <c r="C44" s="189" t="s">
        <v>195</v>
      </c>
      <c r="D44" s="184" t="s">
        <v>331</v>
      </c>
      <c r="E44" s="190" t="s">
        <v>50</v>
      </c>
      <c r="F44" s="185">
        <v>1</v>
      </c>
      <c r="G44" s="190" t="s">
        <v>50</v>
      </c>
      <c r="H44" s="186">
        <v>6</v>
      </c>
      <c r="I44" s="187">
        <v>6</v>
      </c>
      <c r="J44" s="187">
        <v>6</v>
      </c>
      <c r="K44" s="187">
        <v>6</v>
      </c>
      <c r="L44" s="186">
        <v>0</v>
      </c>
      <c r="M44" s="186">
        <v>4</v>
      </c>
      <c r="N44" s="187">
        <v>4000</v>
      </c>
      <c r="O44" s="187">
        <f t="shared" si="1"/>
        <v>16000</v>
      </c>
      <c r="P44" s="186">
        <v>1</v>
      </c>
      <c r="Q44" s="187">
        <f t="shared" si="2"/>
        <v>4000</v>
      </c>
      <c r="R44" s="186">
        <v>1</v>
      </c>
      <c r="S44" s="187">
        <f t="shared" si="3"/>
        <v>4000</v>
      </c>
      <c r="T44" s="186">
        <v>1</v>
      </c>
      <c r="U44" s="187">
        <f t="shared" si="7"/>
        <v>4000</v>
      </c>
      <c r="V44" s="186">
        <v>1</v>
      </c>
      <c r="W44" s="187">
        <f t="shared" si="5"/>
        <v>4000</v>
      </c>
    </row>
    <row r="45" spans="1:23" ht="17.25" customHeight="1" x14ac:dyDescent="0.45">
      <c r="A45" s="179"/>
      <c r="B45" s="185">
        <f t="shared" si="0"/>
        <v>36</v>
      </c>
      <c r="C45" s="189" t="s">
        <v>196</v>
      </c>
      <c r="D45" s="194" t="s">
        <v>83</v>
      </c>
      <c r="E45" s="190" t="s">
        <v>46</v>
      </c>
      <c r="F45" s="185">
        <v>1</v>
      </c>
      <c r="G45" s="190" t="s">
        <v>46</v>
      </c>
      <c r="H45" s="186">
        <v>7</v>
      </c>
      <c r="I45" s="187">
        <v>7</v>
      </c>
      <c r="J45" s="187">
        <v>7</v>
      </c>
      <c r="K45" s="187">
        <v>7</v>
      </c>
      <c r="L45" s="186">
        <v>2</v>
      </c>
      <c r="M45" s="186">
        <f t="shared" si="6"/>
        <v>5</v>
      </c>
      <c r="N45" s="187">
        <v>9000</v>
      </c>
      <c r="O45" s="187">
        <f t="shared" si="1"/>
        <v>45000</v>
      </c>
      <c r="P45" s="186">
        <v>3</v>
      </c>
      <c r="Q45" s="187">
        <f t="shared" si="2"/>
        <v>27000</v>
      </c>
      <c r="R45" s="186">
        <v>0</v>
      </c>
      <c r="S45" s="187">
        <f t="shared" si="3"/>
        <v>0</v>
      </c>
      <c r="T45" s="186">
        <v>2</v>
      </c>
      <c r="U45" s="187">
        <f t="shared" si="7"/>
        <v>18000</v>
      </c>
      <c r="V45" s="186">
        <v>0</v>
      </c>
      <c r="W45" s="187">
        <f t="shared" si="5"/>
        <v>0</v>
      </c>
    </row>
    <row r="46" spans="1:23" ht="17.25" customHeight="1" x14ac:dyDescent="0.45">
      <c r="A46" s="179"/>
      <c r="B46" s="185">
        <f t="shared" si="0"/>
        <v>37</v>
      </c>
      <c r="C46" s="189" t="s">
        <v>197</v>
      </c>
      <c r="D46" s="194" t="s">
        <v>84</v>
      </c>
      <c r="E46" s="195" t="s">
        <v>50</v>
      </c>
      <c r="F46" s="185">
        <v>1</v>
      </c>
      <c r="G46" s="195" t="s">
        <v>50</v>
      </c>
      <c r="H46" s="186">
        <v>6</v>
      </c>
      <c r="I46" s="187">
        <v>6</v>
      </c>
      <c r="J46" s="187">
        <v>6</v>
      </c>
      <c r="K46" s="187">
        <v>6</v>
      </c>
      <c r="L46" s="186">
        <v>3</v>
      </c>
      <c r="M46" s="186">
        <f t="shared" si="6"/>
        <v>3</v>
      </c>
      <c r="N46" s="187">
        <v>3000</v>
      </c>
      <c r="O46" s="187">
        <f t="shared" si="1"/>
        <v>9000</v>
      </c>
      <c r="P46" s="186">
        <v>0</v>
      </c>
      <c r="Q46" s="187">
        <f t="shared" si="2"/>
        <v>0</v>
      </c>
      <c r="R46" s="186">
        <v>3</v>
      </c>
      <c r="S46" s="187">
        <f t="shared" si="3"/>
        <v>9000</v>
      </c>
      <c r="T46" s="186">
        <v>0</v>
      </c>
      <c r="U46" s="187">
        <f t="shared" si="7"/>
        <v>0</v>
      </c>
      <c r="V46" s="186">
        <v>0</v>
      </c>
      <c r="W46" s="187">
        <f t="shared" si="5"/>
        <v>0</v>
      </c>
    </row>
    <row r="47" spans="1:23" ht="17.25" customHeight="1" x14ac:dyDescent="0.45">
      <c r="A47" s="179"/>
      <c r="B47" s="185">
        <f t="shared" si="0"/>
        <v>38</v>
      </c>
      <c r="C47" s="189" t="s">
        <v>198</v>
      </c>
      <c r="D47" s="194" t="s">
        <v>85</v>
      </c>
      <c r="E47" s="195" t="s">
        <v>50</v>
      </c>
      <c r="F47" s="185">
        <v>1</v>
      </c>
      <c r="G47" s="195" t="s">
        <v>50</v>
      </c>
      <c r="H47" s="186">
        <v>7</v>
      </c>
      <c r="I47" s="187">
        <v>7</v>
      </c>
      <c r="J47" s="187">
        <v>7</v>
      </c>
      <c r="K47" s="187">
        <v>7</v>
      </c>
      <c r="L47" s="186">
        <v>2</v>
      </c>
      <c r="M47" s="186">
        <f t="shared" si="6"/>
        <v>5</v>
      </c>
      <c r="N47" s="187">
        <v>7500</v>
      </c>
      <c r="O47" s="187">
        <f t="shared" si="1"/>
        <v>37500</v>
      </c>
      <c r="P47" s="186">
        <v>0</v>
      </c>
      <c r="Q47" s="187">
        <f t="shared" si="2"/>
        <v>0</v>
      </c>
      <c r="R47" s="186">
        <v>5</v>
      </c>
      <c r="S47" s="187">
        <f t="shared" si="3"/>
        <v>37500</v>
      </c>
      <c r="T47" s="186">
        <v>0</v>
      </c>
      <c r="U47" s="187">
        <f t="shared" si="7"/>
        <v>0</v>
      </c>
      <c r="V47" s="186">
        <v>0</v>
      </c>
      <c r="W47" s="187">
        <f t="shared" si="5"/>
        <v>0</v>
      </c>
    </row>
    <row r="48" spans="1:23" ht="17.25" customHeight="1" x14ac:dyDescent="0.45">
      <c r="A48" s="179"/>
      <c r="B48" s="185">
        <f t="shared" si="0"/>
        <v>39</v>
      </c>
      <c r="C48" s="189" t="s">
        <v>199</v>
      </c>
      <c r="D48" s="194" t="s">
        <v>294</v>
      </c>
      <c r="E48" s="195" t="s">
        <v>50</v>
      </c>
      <c r="F48" s="185">
        <v>1</v>
      </c>
      <c r="G48" s="195" t="s">
        <v>50</v>
      </c>
      <c r="H48" s="186">
        <v>7</v>
      </c>
      <c r="I48" s="187">
        <v>7</v>
      </c>
      <c r="J48" s="187">
        <v>7</v>
      </c>
      <c r="K48" s="187">
        <v>7</v>
      </c>
      <c r="L48" s="186">
        <v>3</v>
      </c>
      <c r="M48" s="186">
        <f t="shared" si="6"/>
        <v>4</v>
      </c>
      <c r="N48" s="187">
        <v>4000</v>
      </c>
      <c r="O48" s="187">
        <f t="shared" si="1"/>
        <v>16000</v>
      </c>
      <c r="P48" s="186">
        <v>2</v>
      </c>
      <c r="Q48" s="187">
        <f t="shared" si="2"/>
        <v>8000</v>
      </c>
      <c r="R48" s="186">
        <v>2</v>
      </c>
      <c r="S48" s="187">
        <f t="shared" si="3"/>
        <v>8000</v>
      </c>
      <c r="T48" s="186">
        <v>0</v>
      </c>
      <c r="U48" s="187">
        <f t="shared" si="7"/>
        <v>0</v>
      </c>
      <c r="V48" s="186">
        <v>0</v>
      </c>
      <c r="W48" s="187">
        <f t="shared" si="5"/>
        <v>0</v>
      </c>
    </row>
    <row r="49" spans="1:23" ht="17.25" customHeight="1" x14ac:dyDescent="0.45">
      <c r="A49" s="179"/>
      <c r="B49" s="185">
        <f>IF(B48&gt;0,B48+1,B47+1)</f>
        <v>40</v>
      </c>
      <c r="C49" s="189" t="s">
        <v>201</v>
      </c>
      <c r="D49" s="194" t="s">
        <v>330</v>
      </c>
      <c r="E49" s="195" t="s">
        <v>50</v>
      </c>
      <c r="F49" s="185">
        <v>1</v>
      </c>
      <c r="G49" s="195" t="s">
        <v>50</v>
      </c>
      <c r="H49" s="186">
        <v>10</v>
      </c>
      <c r="I49" s="187">
        <v>8</v>
      </c>
      <c r="J49" s="187">
        <v>8</v>
      </c>
      <c r="K49" s="187">
        <v>8</v>
      </c>
      <c r="L49" s="186">
        <v>0</v>
      </c>
      <c r="M49" s="186">
        <f t="shared" si="6"/>
        <v>8</v>
      </c>
      <c r="N49" s="187">
        <v>9000</v>
      </c>
      <c r="O49" s="187">
        <f t="shared" si="1"/>
        <v>72000</v>
      </c>
      <c r="P49" s="186">
        <v>2</v>
      </c>
      <c r="Q49" s="187">
        <f t="shared" si="2"/>
        <v>18000</v>
      </c>
      <c r="R49" s="186">
        <v>2</v>
      </c>
      <c r="S49" s="187">
        <f t="shared" si="3"/>
        <v>18000</v>
      </c>
      <c r="T49" s="186">
        <v>2</v>
      </c>
      <c r="U49" s="187">
        <f t="shared" si="7"/>
        <v>18000</v>
      </c>
      <c r="V49" s="186">
        <v>2</v>
      </c>
      <c r="W49" s="187">
        <f t="shared" si="5"/>
        <v>18000</v>
      </c>
    </row>
    <row r="50" spans="1:23" ht="17.25" customHeight="1" x14ac:dyDescent="0.45">
      <c r="A50" s="179"/>
      <c r="B50" s="185">
        <f>IF(B49&gt;0,B49+1,B48+1)</f>
        <v>41</v>
      </c>
      <c r="C50" s="189" t="s">
        <v>202</v>
      </c>
      <c r="D50" s="184" t="s">
        <v>332</v>
      </c>
      <c r="E50" s="195" t="s">
        <v>50</v>
      </c>
      <c r="F50" s="185">
        <v>1</v>
      </c>
      <c r="G50" s="195" t="s">
        <v>50</v>
      </c>
      <c r="H50" s="186">
        <v>6</v>
      </c>
      <c r="I50" s="187">
        <v>6</v>
      </c>
      <c r="J50" s="187">
        <v>6</v>
      </c>
      <c r="K50" s="187">
        <v>6</v>
      </c>
      <c r="L50" s="186">
        <v>0</v>
      </c>
      <c r="M50" s="186">
        <f t="shared" si="6"/>
        <v>6</v>
      </c>
      <c r="N50" s="187">
        <v>4500</v>
      </c>
      <c r="O50" s="187">
        <f t="shared" si="1"/>
        <v>27000</v>
      </c>
      <c r="P50" s="186">
        <v>2</v>
      </c>
      <c r="Q50" s="187">
        <f t="shared" si="2"/>
        <v>9000</v>
      </c>
      <c r="R50" s="186">
        <v>2</v>
      </c>
      <c r="S50" s="187">
        <f t="shared" si="3"/>
        <v>9000</v>
      </c>
      <c r="T50" s="186">
        <v>2</v>
      </c>
      <c r="U50" s="187">
        <f t="shared" si="7"/>
        <v>9000</v>
      </c>
      <c r="V50" s="186">
        <v>0</v>
      </c>
      <c r="W50" s="187">
        <f t="shared" si="5"/>
        <v>0</v>
      </c>
    </row>
    <row r="51" spans="1:23" ht="17.25" customHeight="1" x14ac:dyDescent="0.45">
      <c r="A51" s="179"/>
      <c r="B51" s="185">
        <f t="shared" si="0"/>
        <v>42</v>
      </c>
      <c r="C51" s="189" t="s">
        <v>203</v>
      </c>
      <c r="D51" s="184" t="s">
        <v>86</v>
      </c>
      <c r="E51" s="190" t="s">
        <v>200</v>
      </c>
      <c r="F51" s="185">
        <v>1</v>
      </c>
      <c r="G51" s="190" t="s">
        <v>200</v>
      </c>
      <c r="H51" s="186">
        <v>12</v>
      </c>
      <c r="I51" s="187">
        <v>0</v>
      </c>
      <c r="J51" s="187">
        <v>0</v>
      </c>
      <c r="K51" s="187">
        <v>9</v>
      </c>
      <c r="L51" s="186">
        <v>0</v>
      </c>
      <c r="M51" s="186">
        <v>0</v>
      </c>
      <c r="N51" s="187">
        <v>60</v>
      </c>
      <c r="O51" s="187">
        <f t="shared" si="1"/>
        <v>0</v>
      </c>
      <c r="P51" s="186">
        <v>0</v>
      </c>
      <c r="Q51" s="187">
        <f t="shared" si="2"/>
        <v>0</v>
      </c>
      <c r="R51" s="186">
        <v>0</v>
      </c>
      <c r="S51" s="187">
        <f t="shared" si="3"/>
        <v>0</v>
      </c>
      <c r="T51" s="186">
        <v>0</v>
      </c>
      <c r="U51" s="187">
        <f t="shared" si="7"/>
        <v>0</v>
      </c>
      <c r="V51" s="186">
        <v>0</v>
      </c>
      <c r="W51" s="187">
        <f t="shared" si="5"/>
        <v>0</v>
      </c>
    </row>
    <row r="52" spans="1:23" ht="17.25" customHeight="1" x14ac:dyDescent="0.45">
      <c r="A52" s="179"/>
      <c r="B52" s="185">
        <f t="shared" si="0"/>
        <v>43</v>
      </c>
      <c r="C52" s="189" t="s">
        <v>204</v>
      </c>
      <c r="D52" s="184" t="s">
        <v>87</v>
      </c>
      <c r="E52" s="190" t="s">
        <v>200</v>
      </c>
      <c r="F52" s="185">
        <v>1</v>
      </c>
      <c r="G52" s="190" t="s">
        <v>200</v>
      </c>
      <c r="H52" s="186">
        <v>12</v>
      </c>
      <c r="I52" s="187">
        <v>0</v>
      </c>
      <c r="J52" s="187">
        <v>0</v>
      </c>
      <c r="K52" s="187">
        <v>9</v>
      </c>
      <c r="L52" s="186">
        <v>0</v>
      </c>
      <c r="M52" s="186">
        <v>0</v>
      </c>
      <c r="N52" s="187">
        <v>500</v>
      </c>
      <c r="O52" s="187">
        <f t="shared" si="1"/>
        <v>0</v>
      </c>
      <c r="P52" s="186">
        <v>0</v>
      </c>
      <c r="Q52" s="187">
        <f t="shared" si="2"/>
        <v>0</v>
      </c>
      <c r="R52" s="186">
        <v>0</v>
      </c>
      <c r="S52" s="187">
        <f t="shared" si="3"/>
        <v>0</v>
      </c>
      <c r="T52" s="186">
        <v>0</v>
      </c>
      <c r="U52" s="187">
        <f t="shared" si="7"/>
        <v>0</v>
      </c>
      <c r="V52" s="186">
        <v>0</v>
      </c>
      <c r="W52" s="187">
        <f t="shared" si="5"/>
        <v>0</v>
      </c>
    </row>
    <row r="53" spans="1:23" ht="17.25" customHeight="1" x14ac:dyDescent="0.45">
      <c r="A53" s="185"/>
      <c r="B53" s="185"/>
      <c r="C53" s="185"/>
      <c r="D53" s="240" t="s">
        <v>205</v>
      </c>
      <c r="E53" s="185"/>
      <c r="F53" s="185"/>
      <c r="G53" s="185"/>
      <c r="H53" s="241"/>
      <c r="I53" s="241"/>
      <c r="J53" s="241"/>
      <c r="K53" s="187"/>
      <c r="L53" s="241"/>
      <c r="M53" s="186"/>
      <c r="N53" s="241"/>
      <c r="O53" s="241"/>
      <c r="P53" s="241"/>
      <c r="Q53" s="241"/>
      <c r="R53" s="241"/>
      <c r="S53" s="241"/>
      <c r="T53" s="241"/>
      <c r="U53" s="241"/>
      <c r="V53" s="241"/>
      <c r="W53" s="187">
        <f t="shared" si="5"/>
        <v>0</v>
      </c>
    </row>
    <row r="54" spans="1:23" ht="17.25" customHeight="1" x14ac:dyDescent="0.45">
      <c r="A54" s="179"/>
      <c r="B54" s="185">
        <f t="shared" si="0"/>
        <v>44</v>
      </c>
      <c r="C54" s="189" t="s">
        <v>206</v>
      </c>
      <c r="D54" s="196" t="s">
        <v>362</v>
      </c>
      <c r="E54" s="185" t="s">
        <v>49</v>
      </c>
      <c r="F54" s="185">
        <v>50</v>
      </c>
      <c r="G54" s="185" t="s">
        <v>42</v>
      </c>
      <c r="H54" s="186">
        <v>15</v>
      </c>
      <c r="I54" s="187">
        <v>15</v>
      </c>
      <c r="J54" s="187">
        <v>15</v>
      </c>
      <c r="K54" s="187">
        <v>15</v>
      </c>
      <c r="L54" s="186">
        <v>5</v>
      </c>
      <c r="M54" s="186">
        <v>10</v>
      </c>
      <c r="N54" s="187">
        <v>4750</v>
      </c>
      <c r="O54" s="187">
        <f t="shared" ref="O54:O76" si="8">M54*N54</f>
        <v>47500</v>
      </c>
      <c r="P54" s="186">
        <v>5</v>
      </c>
      <c r="Q54" s="187">
        <f t="shared" ref="Q54:Q76" si="9">N54*P54</f>
        <v>23750</v>
      </c>
      <c r="R54" s="186">
        <v>0</v>
      </c>
      <c r="S54" s="187">
        <f t="shared" ref="S54:S76" si="10">$N54*R54</f>
        <v>0</v>
      </c>
      <c r="T54" s="186">
        <v>5</v>
      </c>
      <c r="U54" s="187">
        <f t="shared" ref="U54:U76" si="11">$N54*T54</f>
        <v>23750</v>
      </c>
      <c r="V54" s="186">
        <v>0</v>
      </c>
      <c r="W54" s="187">
        <f t="shared" si="5"/>
        <v>0</v>
      </c>
    </row>
    <row r="55" spans="1:23" ht="17.25" customHeight="1" x14ac:dyDescent="0.45">
      <c r="A55" s="179"/>
      <c r="B55" s="185">
        <f>IF(B54&gt;0,B54+1,B53+1)</f>
        <v>45</v>
      </c>
      <c r="C55" s="189" t="s">
        <v>207</v>
      </c>
      <c r="D55" s="196" t="s">
        <v>326</v>
      </c>
      <c r="E55" s="185" t="s">
        <v>35</v>
      </c>
      <c r="F55" s="185">
        <v>100</v>
      </c>
      <c r="G55" s="185" t="s">
        <v>42</v>
      </c>
      <c r="H55" s="186">
        <v>25</v>
      </c>
      <c r="I55" s="187">
        <v>10</v>
      </c>
      <c r="J55" s="187">
        <v>10</v>
      </c>
      <c r="K55" s="187">
        <v>20</v>
      </c>
      <c r="L55" s="186">
        <v>1</v>
      </c>
      <c r="M55" s="186">
        <v>20</v>
      </c>
      <c r="N55" s="187">
        <v>11770</v>
      </c>
      <c r="O55" s="187">
        <f t="shared" si="8"/>
        <v>235400</v>
      </c>
      <c r="P55" s="186">
        <v>5</v>
      </c>
      <c r="Q55" s="187">
        <f t="shared" si="9"/>
        <v>58850</v>
      </c>
      <c r="R55" s="186">
        <v>5</v>
      </c>
      <c r="S55" s="187">
        <f t="shared" si="10"/>
        <v>58850</v>
      </c>
      <c r="T55" s="186">
        <v>5</v>
      </c>
      <c r="U55" s="187">
        <f t="shared" si="11"/>
        <v>58850</v>
      </c>
      <c r="V55" s="186">
        <v>5</v>
      </c>
      <c r="W55" s="187">
        <f t="shared" si="5"/>
        <v>58850</v>
      </c>
    </row>
    <row r="56" spans="1:23" ht="17.25" customHeight="1" x14ac:dyDescent="0.45">
      <c r="A56" s="179"/>
      <c r="B56" s="185">
        <f>IF(B55&gt;0,B55+1,B54+1)</f>
        <v>46</v>
      </c>
      <c r="C56" s="189" t="s">
        <v>208</v>
      </c>
      <c r="D56" s="196" t="s">
        <v>363</v>
      </c>
      <c r="E56" s="185" t="s">
        <v>49</v>
      </c>
      <c r="F56" s="185">
        <v>50</v>
      </c>
      <c r="G56" s="185" t="s">
        <v>42</v>
      </c>
      <c r="H56" s="186">
        <v>15</v>
      </c>
      <c r="I56" s="187">
        <v>20</v>
      </c>
      <c r="J56" s="187">
        <v>20</v>
      </c>
      <c r="K56" s="187">
        <v>15</v>
      </c>
      <c r="L56" s="186">
        <v>5</v>
      </c>
      <c r="M56" s="186">
        <v>15</v>
      </c>
      <c r="N56" s="187">
        <v>2370</v>
      </c>
      <c r="O56" s="187">
        <f t="shared" si="8"/>
        <v>35550</v>
      </c>
      <c r="P56" s="186">
        <v>5</v>
      </c>
      <c r="Q56" s="187">
        <f t="shared" si="9"/>
        <v>11850</v>
      </c>
      <c r="R56" s="186">
        <v>5</v>
      </c>
      <c r="S56" s="187">
        <f t="shared" si="10"/>
        <v>11850</v>
      </c>
      <c r="T56" s="186">
        <v>5</v>
      </c>
      <c r="U56" s="187">
        <f t="shared" si="11"/>
        <v>11850</v>
      </c>
      <c r="V56" s="186">
        <v>0</v>
      </c>
      <c r="W56" s="187">
        <f t="shared" si="5"/>
        <v>0</v>
      </c>
    </row>
    <row r="57" spans="1:23" ht="17.25" customHeight="1" x14ac:dyDescent="0.45">
      <c r="A57" s="179"/>
      <c r="B57" s="185">
        <f t="shared" si="0"/>
        <v>47</v>
      </c>
      <c r="C57" s="189" t="s">
        <v>209</v>
      </c>
      <c r="D57" s="196" t="s">
        <v>295</v>
      </c>
      <c r="E57" s="197" t="s">
        <v>49</v>
      </c>
      <c r="F57" s="185">
        <v>40</v>
      </c>
      <c r="G57" s="197" t="s">
        <v>42</v>
      </c>
      <c r="H57" s="186">
        <v>100</v>
      </c>
      <c r="I57" s="187">
        <v>100</v>
      </c>
      <c r="J57" s="187">
        <v>100</v>
      </c>
      <c r="K57" s="187">
        <v>100</v>
      </c>
      <c r="L57" s="186">
        <v>8</v>
      </c>
      <c r="M57" s="186">
        <v>120</v>
      </c>
      <c r="N57" s="187">
        <v>800</v>
      </c>
      <c r="O57" s="187">
        <f t="shared" si="8"/>
        <v>96000</v>
      </c>
      <c r="P57" s="186">
        <v>30</v>
      </c>
      <c r="Q57" s="187">
        <f t="shared" si="9"/>
        <v>24000</v>
      </c>
      <c r="R57" s="186">
        <v>30</v>
      </c>
      <c r="S57" s="187">
        <f t="shared" si="10"/>
        <v>24000</v>
      </c>
      <c r="T57" s="186">
        <v>30</v>
      </c>
      <c r="U57" s="187">
        <f t="shared" si="11"/>
        <v>24000</v>
      </c>
      <c r="V57" s="186">
        <v>30</v>
      </c>
      <c r="W57" s="187">
        <f t="shared" si="5"/>
        <v>24000</v>
      </c>
    </row>
    <row r="58" spans="1:23" ht="17.25" customHeight="1" x14ac:dyDescent="0.45">
      <c r="A58" s="179"/>
      <c r="B58" s="185">
        <f t="shared" si="0"/>
        <v>48</v>
      </c>
      <c r="C58" s="189" t="s">
        <v>210</v>
      </c>
      <c r="D58" s="196" t="s">
        <v>296</v>
      </c>
      <c r="E58" s="185" t="s">
        <v>49</v>
      </c>
      <c r="F58" s="185">
        <v>40</v>
      </c>
      <c r="G58" s="185" t="s">
        <v>42</v>
      </c>
      <c r="H58" s="186">
        <v>10</v>
      </c>
      <c r="I58" s="187">
        <v>10</v>
      </c>
      <c r="J58" s="187">
        <v>20</v>
      </c>
      <c r="K58" s="187">
        <v>50</v>
      </c>
      <c r="L58" s="186">
        <v>5</v>
      </c>
      <c r="M58" s="186">
        <v>45</v>
      </c>
      <c r="N58" s="187">
        <v>1000</v>
      </c>
      <c r="O58" s="187">
        <f t="shared" si="8"/>
        <v>45000</v>
      </c>
      <c r="P58" s="186">
        <v>15</v>
      </c>
      <c r="Q58" s="187">
        <f t="shared" si="9"/>
        <v>15000</v>
      </c>
      <c r="R58" s="186">
        <v>10</v>
      </c>
      <c r="S58" s="187">
        <f t="shared" si="10"/>
        <v>10000</v>
      </c>
      <c r="T58" s="186">
        <v>10</v>
      </c>
      <c r="U58" s="187">
        <f t="shared" si="11"/>
        <v>10000</v>
      </c>
      <c r="V58" s="186">
        <v>10</v>
      </c>
      <c r="W58" s="187">
        <f t="shared" si="5"/>
        <v>10000</v>
      </c>
    </row>
    <row r="59" spans="1:23" ht="17.25" customHeight="1" x14ac:dyDescent="0.45">
      <c r="A59" s="179"/>
      <c r="B59" s="185">
        <f t="shared" si="0"/>
        <v>49</v>
      </c>
      <c r="C59" s="189" t="s">
        <v>211</v>
      </c>
      <c r="D59" s="196" t="s">
        <v>297</v>
      </c>
      <c r="E59" s="185" t="s">
        <v>49</v>
      </c>
      <c r="F59" s="185">
        <v>100</v>
      </c>
      <c r="G59" s="185" t="s">
        <v>42</v>
      </c>
      <c r="H59" s="186">
        <v>4</v>
      </c>
      <c r="I59" s="187">
        <v>4</v>
      </c>
      <c r="J59" s="187">
        <v>4</v>
      </c>
      <c r="K59" s="187">
        <v>5</v>
      </c>
      <c r="L59" s="186">
        <v>0</v>
      </c>
      <c r="M59" s="186">
        <v>5</v>
      </c>
      <c r="N59" s="187">
        <v>3750</v>
      </c>
      <c r="O59" s="187">
        <f t="shared" si="8"/>
        <v>18750</v>
      </c>
      <c r="P59" s="186">
        <v>3</v>
      </c>
      <c r="Q59" s="187">
        <f t="shared" si="9"/>
        <v>11250</v>
      </c>
      <c r="R59" s="186">
        <v>0</v>
      </c>
      <c r="S59" s="187">
        <f t="shared" si="10"/>
        <v>0</v>
      </c>
      <c r="T59" s="186">
        <v>2</v>
      </c>
      <c r="U59" s="187">
        <f t="shared" si="11"/>
        <v>7500</v>
      </c>
      <c r="V59" s="186">
        <v>0</v>
      </c>
      <c r="W59" s="187">
        <f t="shared" si="5"/>
        <v>0</v>
      </c>
    </row>
    <row r="60" spans="1:23" ht="17.25" customHeight="1" x14ac:dyDescent="0.45">
      <c r="A60" s="179"/>
      <c r="B60" s="185">
        <f t="shared" si="0"/>
        <v>50</v>
      </c>
      <c r="C60" s="189" t="s">
        <v>212</v>
      </c>
      <c r="D60" s="196" t="s">
        <v>298</v>
      </c>
      <c r="E60" s="185" t="s">
        <v>49</v>
      </c>
      <c r="F60" s="185">
        <v>50</v>
      </c>
      <c r="G60" s="185" t="s">
        <v>42</v>
      </c>
      <c r="H60" s="186">
        <v>10</v>
      </c>
      <c r="I60" s="187">
        <v>5</v>
      </c>
      <c r="J60" s="187">
        <v>5</v>
      </c>
      <c r="K60" s="187">
        <v>10</v>
      </c>
      <c r="L60" s="186">
        <v>3</v>
      </c>
      <c r="M60" s="186">
        <v>10</v>
      </c>
      <c r="N60" s="187">
        <v>1400</v>
      </c>
      <c r="O60" s="187">
        <f t="shared" si="8"/>
        <v>14000</v>
      </c>
      <c r="P60" s="186">
        <v>5</v>
      </c>
      <c r="Q60" s="187">
        <f t="shared" si="9"/>
        <v>7000</v>
      </c>
      <c r="R60" s="186">
        <v>0</v>
      </c>
      <c r="S60" s="187">
        <f t="shared" si="10"/>
        <v>0</v>
      </c>
      <c r="T60" s="186">
        <v>5</v>
      </c>
      <c r="U60" s="187">
        <f t="shared" si="11"/>
        <v>7000</v>
      </c>
      <c r="V60" s="186">
        <v>0</v>
      </c>
      <c r="W60" s="187">
        <f t="shared" si="5"/>
        <v>0</v>
      </c>
    </row>
    <row r="61" spans="1:23" ht="17.25" customHeight="1" x14ac:dyDescent="0.5">
      <c r="H61" s="242" t="s">
        <v>375</v>
      </c>
    </row>
    <row r="62" spans="1:23" ht="17.25" customHeight="1" x14ac:dyDescent="0.45">
      <c r="A62" s="165" t="s">
        <v>122</v>
      </c>
      <c r="B62" s="165" t="s">
        <v>15</v>
      </c>
      <c r="C62" s="165" t="s">
        <v>120</v>
      </c>
      <c r="D62" s="165"/>
      <c r="E62" s="165" t="s">
        <v>124</v>
      </c>
      <c r="F62" s="165" t="s">
        <v>16</v>
      </c>
      <c r="G62" s="165" t="s">
        <v>31</v>
      </c>
      <c r="H62" s="166" t="s">
        <v>18</v>
      </c>
      <c r="I62" s="167"/>
      <c r="J62" s="168"/>
      <c r="K62" s="165" t="s">
        <v>19</v>
      </c>
      <c r="L62" s="165" t="s">
        <v>20</v>
      </c>
      <c r="M62" s="169" t="s">
        <v>21</v>
      </c>
      <c r="N62" s="169" t="s">
        <v>17</v>
      </c>
      <c r="O62" s="169" t="s">
        <v>33</v>
      </c>
      <c r="P62" s="170" t="s">
        <v>22</v>
      </c>
      <c r="Q62" s="171"/>
      <c r="R62" s="170" t="s">
        <v>23</v>
      </c>
      <c r="S62" s="171"/>
      <c r="T62" s="170" t="s">
        <v>24</v>
      </c>
      <c r="U62" s="171"/>
      <c r="V62" s="170" t="s">
        <v>25</v>
      </c>
      <c r="W62" s="171"/>
    </row>
    <row r="63" spans="1:23" ht="17.25" customHeight="1" x14ac:dyDescent="0.45">
      <c r="A63" s="172"/>
      <c r="B63" s="172" t="s">
        <v>26</v>
      </c>
      <c r="C63" s="172" t="s">
        <v>121</v>
      </c>
      <c r="D63" s="172" t="s">
        <v>123</v>
      </c>
      <c r="E63" s="172" t="s">
        <v>125</v>
      </c>
      <c r="F63" s="172" t="s">
        <v>27</v>
      </c>
      <c r="G63" s="172" t="s">
        <v>27</v>
      </c>
      <c r="H63" s="173" t="s">
        <v>29</v>
      </c>
      <c r="I63" s="174"/>
      <c r="J63" s="175"/>
      <c r="K63" s="172" t="s">
        <v>143</v>
      </c>
      <c r="L63" s="172" t="s">
        <v>30</v>
      </c>
      <c r="M63" s="176" t="s">
        <v>126</v>
      </c>
      <c r="N63" s="176" t="s">
        <v>28</v>
      </c>
      <c r="O63" s="176" t="s">
        <v>127</v>
      </c>
      <c r="P63" s="177" t="s">
        <v>316</v>
      </c>
      <c r="Q63" s="177"/>
      <c r="R63" s="177" t="s">
        <v>317</v>
      </c>
      <c r="S63" s="177"/>
      <c r="T63" s="177" t="s">
        <v>318</v>
      </c>
      <c r="U63" s="177"/>
      <c r="V63" s="177" t="s">
        <v>319</v>
      </c>
      <c r="W63" s="177"/>
    </row>
    <row r="64" spans="1:23" ht="17.25" customHeight="1" x14ac:dyDescent="0.45">
      <c r="A64" s="178"/>
      <c r="B64" s="178"/>
      <c r="C64" s="178"/>
      <c r="D64" s="178"/>
      <c r="E64" s="178"/>
      <c r="F64" s="178"/>
      <c r="G64" s="178"/>
      <c r="H64" s="179">
        <v>2561</v>
      </c>
      <c r="I64" s="178">
        <v>2562</v>
      </c>
      <c r="J64" s="178">
        <v>2563</v>
      </c>
      <c r="K64" s="178">
        <f>J64+1</f>
        <v>2564</v>
      </c>
      <c r="L64" s="178" t="s">
        <v>32</v>
      </c>
      <c r="M64" s="178">
        <f>J64+1</f>
        <v>2564</v>
      </c>
      <c r="N64" s="180" t="s">
        <v>31</v>
      </c>
      <c r="O64" s="180"/>
      <c r="P64" s="179" t="s">
        <v>12</v>
      </c>
      <c r="Q64" s="181" t="s">
        <v>128</v>
      </c>
      <c r="R64" s="179" t="s">
        <v>12</v>
      </c>
      <c r="S64" s="181" t="s">
        <v>128</v>
      </c>
      <c r="T64" s="179" t="s">
        <v>12</v>
      </c>
      <c r="U64" s="181" t="s">
        <v>128</v>
      </c>
      <c r="V64" s="179" t="s">
        <v>12</v>
      </c>
      <c r="W64" s="181" t="s">
        <v>128</v>
      </c>
    </row>
    <row r="65" spans="1:23" ht="17.25" customHeight="1" x14ac:dyDescent="0.45">
      <c r="A65" s="179"/>
      <c r="B65" s="185">
        <f>IF(B60&gt;0,B60+1,B59+1)</f>
        <v>51</v>
      </c>
      <c r="C65" s="189" t="s">
        <v>213</v>
      </c>
      <c r="D65" s="196" t="s">
        <v>299</v>
      </c>
      <c r="E65" s="185" t="s">
        <v>49</v>
      </c>
      <c r="F65" s="185">
        <v>100</v>
      </c>
      <c r="G65" s="185" t="s">
        <v>42</v>
      </c>
      <c r="H65" s="186">
        <v>2</v>
      </c>
      <c r="I65" s="187">
        <v>2</v>
      </c>
      <c r="J65" s="187">
        <v>2</v>
      </c>
      <c r="K65" s="187">
        <v>3</v>
      </c>
      <c r="L65" s="186">
        <v>1</v>
      </c>
      <c r="M65" s="186">
        <f t="shared" si="6"/>
        <v>2</v>
      </c>
      <c r="N65" s="187">
        <v>4000</v>
      </c>
      <c r="O65" s="187">
        <f t="shared" si="8"/>
        <v>8000</v>
      </c>
      <c r="P65" s="186">
        <v>0</v>
      </c>
      <c r="Q65" s="187">
        <f t="shared" si="9"/>
        <v>0</v>
      </c>
      <c r="R65" s="186">
        <v>2</v>
      </c>
      <c r="S65" s="187">
        <f t="shared" si="10"/>
        <v>8000</v>
      </c>
      <c r="T65" s="186">
        <v>0</v>
      </c>
      <c r="U65" s="187">
        <f t="shared" si="11"/>
        <v>0</v>
      </c>
      <c r="V65" s="186">
        <v>0</v>
      </c>
      <c r="W65" s="187">
        <f t="shared" si="5"/>
        <v>0</v>
      </c>
    </row>
    <row r="66" spans="1:23" ht="17.25" customHeight="1" x14ac:dyDescent="0.45">
      <c r="A66" s="179"/>
      <c r="B66" s="185">
        <f>IF(B65&gt;0,B65+1,B60+1)</f>
        <v>52</v>
      </c>
      <c r="C66" s="189" t="s">
        <v>214</v>
      </c>
      <c r="D66" s="196" t="s">
        <v>300</v>
      </c>
      <c r="E66" s="185" t="s">
        <v>49</v>
      </c>
      <c r="F66" s="185">
        <v>40</v>
      </c>
      <c r="G66" s="185" t="s">
        <v>42</v>
      </c>
      <c r="H66" s="186">
        <v>45</v>
      </c>
      <c r="I66" s="187">
        <v>36</v>
      </c>
      <c r="J66" s="187">
        <v>36</v>
      </c>
      <c r="K66" s="187">
        <v>45</v>
      </c>
      <c r="L66" s="186">
        <v>10</v>
      </c>
      <c r="M66" s="186">
        <v>40</v>
      </c>
      <c r="N66" s="187">
        <v>1000</v>
      </c>
      <c r="O66" s="187">
        <f t="shared" si="8"/>
        <v>40000</v>
      </c>
      <c r="P66" s="186">
        <v>20</v>
      </c>
      <c r="Q66" s="187">
        <f t="shared" si="9"/>
        <v>20000</v>
      </c>
      <c r="R66" s="186">
        <v>0</v>
      </c>
      <c r="S66" s="187">
        <f t="shared" si="10"/>
        <v>0</v>
      </c>
      <c r="T66" s="186">
        <v>20</v>
      </c>
      <c r="U66" s="187">
        <f t="shared" si="11"/>
        <v>20000</v>
      </c>
      <c r="V66" s="186">
        <v>0</v>
      </c>
      <c r="W66" s="187">
        <f t="shared" si="5"/>
        <v>0</v>
      </c>
    </row>
    <row r="67" spans="1:23" ht="17.25" customHeight="1" x14ac:dyDescent="0.45">
      <c r="A67" s="179"/>
      <c r="B67" s="185">
        <f t="shared" si="0"/>
        <v>53</v>
      </c>
      <c r="C67" s="189" t="s">
        <v>215</v>
      </c>
      <c r="D67" s="196" t="s">
        <v>329</v>
      </c>
      <c r="E67" s="185" t="s">
        <v>49</v>
      </c>
      <c r="F67" s="185">
        <v>25</v>
      </c>
      <c r="G67" s="185" t="s">
        <v>42</v>
      </c>
      <c r="H67" s="186">
        <v>25</v>
      </c>
      <c r="I67" s="187">
        <v>25</v>
      </c>
      <c r="J67" s="187">
        <v>25</v>
      </c>
      <c r="K67" s="187">
        <v>25</v>
      </c>
      <c r="L67" s="186">
        <v>0</v>
      </c>
      <c r="M67" s="186">
        <v>25</v>
      </c>
      <c r="N67" s="187">
        <v>6232.75</v>
      </c>
      <c r="O67" s="187">
        <f t="shared" si="8"/>
        <v>155818.75</v>
      </c>
      <c r="P67" s="186">
        <v>5</v>
      </c>
      <c r="Q67" s="187">
        <f t="shared" si="9"/>
        <v>31163.75</v>
      </c>
      <c r="R67" s="186">
        <v>10</v>
      </c>
      <c r="S67" s="187">
        <f t="shared" si="10"/>
        <v>62327.5</v>
      </c>
      <c r="T67" s="186">
        <v>5</v>
      </c>
      <c r="U67" s="187">
        <f t="shared" si="11"/>
        <v>31163.75</v>
      </c>
      <c r="V67" s="186">
        <v>5</v>
      </c>
      <c r="W67" s="187">
        <f t="shared" si="5"/>
        <v>31163.75</v>
      </c>
    </row>
    <row r="68" spans="1:23" ht="17.25" customHeight="1" x14ac:dyDescent="0.45">
      <c r="A68" s="179"/>
      <c r="B68" s="185">
        <f t="shared" si="0"/>
        <v>54</v>
      </c>
      <c r="C68" s="189"/>
      <c r="D68" s="196" t="s">
        <v>365</v>
      </c>
      <c r="E68" s="185" t="s">
        <v>49</v>
      </c>
      <c r="F68" s="185">
        <v>25</v>
      </c>
      <c r="G68" s="185" t="s">
        <v>42</v>
      </c>
      <c r="H68" s="186">
        <v>25</v>
      </c>
      <c r="I68" s="187">
        <v>25</v>
      </c>
      <c r="J68" s="187">
        <v>25</v>
      </c>
      <c r="K68" s="187">
        <v>25</v>
      </c>
      <c r="L68" s="186">
        <v>13</v>
      </c>
      <c r="M68" s="186">
        <v>15</v>
      </c>
      <c r="N68" s="187">
        <v>3477.5</v>
      </c>
      <c r="O68" s="187">
        <f t="shared" si="8"/>
        <v>52162.5</v>
      </c>
      <c r="P68" s="186">
        <v>0</v>
      </c>
      <c r="Q68" s="187">
        <f t="shared" si="9"/>
        <v>0</v>
      </c>
      <c r="R68" s="186">
        <v>5</v>
      </c>
      <c r="S68" s="187">
        <f t="shared" si="10"/>
        <v>17387.5</v>
      </c>
      <c r="T68" s="186">
        <v>5</v>
      </c>
      <c r="U68" s="187">
        <f t="shared" si="11"/>
        <v>17387.5</v>
      </c>
      <c r="V68" s="186">
        <v>5</v>
      </c>
      <c r="W68" s="187">
        <f t="shared" si="5"/>
        <v>17387.5</v>
      </c>
    </row>
    <row r="69" spans="1:23" ht="17.25" customHeight="1" x14ac:dyDescent="0.45">
      <c r="A69" s="179"/>
      <c r="B69" s="185">
        <f t="shared" si="0"/>
        <v>55</v>
      </c>
      <c r="C69" s="189" t="s">
        <v>216</v>
      </c>
      <c r="D69" s="196" t="s">
        <v>301</v>
      </c>
      <c r="E69" s="185" t="s">
        <v>49</v>
      </c>
      <c r="F69" s="185">
        <v>30</v>
      </c>
      <c r="G69" s="185" t="s">
        <v>42</v>
      </c>
      <c r="H69" s="186">
        <v>4</v>
      </c>
      <c r="I69" s="187">
        <v>4</v>
      </c>
      <c r="J69" s="187">
        <v>4</v>
      </c>
      <c r="K69" s="187">
        <v>4</v>
      </c>
      <c r="L69" s="186">
        <v>2</v>
      </c>
      <c r="M69" s="186">
        <v>4</v>
      </c>
      <c r="N69" s="187">
        <v>5700</v>
      </c>
      <c r="O69" s="187">
        <f t="shared" si="8"/>
        <v>22800</v>
      </c>
      <c r="P69" s="186">
        <v>0</v>
      </c>
      <c r="Q69" s="187">
        <f t="shared" si="9"/>
        <v>0</v>
      </c>
      <c r="R69" s="186">
        <v>2</v>
      </c>
      <c r="S69" s="187">
        <f t="shared" si="10"/>
        <v>11400</v>
      </c>
      <c r="T69" s="186">
        <v>2</v>
      </c>
      <c r="U69" s="187">
        <f t="shared" si="11"/>
        <v>11400</v>
      </c>
      <c r="V69" s="186">
        <v>0</v>
      </c>
      <c r="W69" s="187">
        <f t="shared" si="5"/>
        <v>0</v>
      </c>
    </row>
    <row r="70" spans="1:23" ht="17.25" customHeight="1" x14ac:dyDescent="0.45">
      <c r="A70" s="179"/>
      <c r="B70" s="185">
        <f t="shared" si="0"/>
        <v>56</v>
      </c>
      <c r="C70" s="189" t="s">
        <v>217</v>
      </c>
      <c r="D70" s="196" t="s">
        <v>302</v>
      </c>
      <c r="E70" s="185" t="s">
        <v>49</v>
      </c>
      <c r="F70" s="185">
        <v>50</v>
      </c>
      <c r="G70" s="185" t="s">
        <v>42</v>
      </c>
      <c r="H70" s="186">
        <v>20</v>
      </c>
      <c r="I70" s="187">
        <v>26</v>
      </c>
      <c r="J70" s="187">
        <v>26</v>
      </c>
      <c r="K70" s="187">
        <v>30</v>
      </c>
      <c r="L70" s="186">
        <v>5</v>
      </c>
      <c r="M70" s="186">
        <v>30</v>
      </c>
      <c r="N70" s="187">
        <v>290</v>
      </c>
      <c r="O70" s="187">
        <f t="shared" si="8"/>
        <v>8700</v>
      </c>
      <c r="P70" s="186">
        <v>20</v>
      </c>
      <c r="Q70" s="187">
        <f t="shared" si="9"/>
        <v>5800</v>
      </c>
      <c r="R70" s="186">
        <v>0</v>
      </c>
      <c r="S70" s="187">
        <f t="shared" si="10"/>
        <v>0</v>
      </c>
      <c r="T70" s="186">
        <v>10</v>
      </c>
      <c r="U70" s="187">
        <f t="shared" si="11"/>
        <v>2900</v>
      </c>
      <c r="V70" s="186">
        <v>0</v>
      </c>
      <c r="W70" s="187">
        <f t="shared" si="5"/>
        <v>0</v>
      </c>
    </row>
    <row r="71" spans="1:23" ht="17.25" customHeight="1" x14ac:dyDescent="0.45">
      <c r="A71" s="179"/>
      <c r="B71" s="185">
        <f t="shared" si="0"/>
        <v>57</v>
      </c>
      <c r="C71" s="189" t="s">
        <v>218</v>
      </c>
      <c r="D71" s="196" t="s">
        <v>328</v>
      </c>
      <c r="E71" s="185" t="s">
        <v>49</v>
      </c>
      <c r="F71" s="185">
        <v>25</v>
      </c>
      <c r="G71" s="185" t="s">
        <v>42</v>
      </c>
      <c r="H71" s="186">
        <v>25</v>
      </c>
      <c r="I71" s="187">
        <v>20</v>
      </c>
      <c r="J71" s="187">
        <v>20</v>
      </c>
      <c r="K71" s="187">
        <v>25</v>
      </c>
      <c r="L71" s="186">
        <v>5</v>
      </c>
      <c r="M71" s="186">
        <v>20</v>
      </c>
      <c r="N71" s="187">
        <v>1605</v>
      </c>
      <c r="O71" s="187">
        <f t="shared" si="8"/>
        <v>32100</v>
      </c>
      <c r="P71" s="186">
        <v>0</v>
      </c>
      <c r="Q71" s="187">
        <f t="shared" si="9"/>
        <v>0</v>
      </c>
      <c r="R71" s="186">
        <v>10</v>
      </c>
      <c r="S71" s="187">
        <f t="shared" si="10"/>
        <v>16050</v>
      </c>
      <c r="T71" s="186">
        <v>10</v>
      </c>
      <c r="U71" s="187">
        <f t="shared" si="11"/>
        <v>16050</v>
      </c>
      <c r="V71" s="186">
        <v>0</v>
      </c>
      <c r="W71" s="187">
        <f t="shared" si="5"/>
        <v>0</v>
      </c>
    </row>
    <row r="72" spans="1:23" ht="17.25" customHeight="1" x14ac:dyDescent="0.45">
      <c r="A72" s="179"/>
      <c r="B72" s="185">
        <f t="shared" si="0"/>
        <v>58</v>
      </c>
      <c r="C72" s="189" t="s">
        <v>219</v>
      </c>
      <c r="D72" s="196" t="s">
        <v>327</v>
      </c>
      <c r="E72" s="185" t="s">
        <v>49</v>
      </c>
      <c r="F72" s="185">
        <v>100</v>
      </c>
      <c r="G72" s="185" t="s">
        <v>42</v>
      </c>
      <c r="H72" s="186">
        <v>40</v>
      </c>
      <c r="I72" s="187">
        <v>20</v>
      </c>
      <c r="J72" s="187">
        <v>20</v>
      </c>
      <c r="K72" s="187">
        <v>30</v>
      </c>
      <c r="L72" s="186">
        <v>10</v>
      </c>
      <c r="M72" s="186">
        <v>20</v>
      </c>
      <c r="N72" s="187">
        <v>1200</v>
      </c>
      <c r="O72" s="187">
        <f t="shared" si="8"/>
        <v>24000</v>
      </c>
      <c r="P72" s="186">
        <v>10</v>
      </c>
      <c r="Q72" s="187">
        <f t="shared" si="9"/>
        <v>12000</v>
      </c>
      <c r="R72" s="186">
        <v>0</v>
      </c>
      <c r="S72" s="187">
        <f t="shared" si="10"/>
        <v>0</v>
      </c>
      <c r="T72" s="186">
        <v>10</v>
      </c>
      <c r="U72" s="187">
        <f t="shared" si="11"/>
        <v>12000</v>
      </c>
      <c r="V72" s="186">
        <v>0</v>
      </c>
      <c r="W72" s="187">
        <f t="shared" si="5"/>
        <v>0</v>
      </c>
    </row>
    <row r="73" spans="1:23" ht="17.25" customHeight="1" x14ac:dyDescent="0.45">
      <c r="A73" s="179"/>
      <c r="B73" s="185">
        <f>IF(B72&gt;0,B72+1,B71+1)</f>
        <v>59</v>
      </c>
      <c r="C73" s="189" t="s">
        <v>220</v>
      </c>
      <c r="D73" s="196" t="s">
        <v>303</v>
      </c>
      <c r="E73" s="185" t="s">
        <v>49</v>
      </c>
      <c r="F73" s="185">
        <v>100</v>
      </c>
      <c r="G73" s="185" t="s">
        <v>42</v>
      </c>
      <c r="H73" s="186">
        <v>2</v>
      </c>
      <c r="I73" s="187">
        <v>1</v>
      </c>
      <c r="J73" s="187">
        <v>1</v>
      </c>
      <c r="K73" s="187">
        <v>2</v>
      </c>
      <c r="L73" s="186">
        <v>2</v>
      </c>
      <c r="M73" s="186">
        <v>2</v>
      </c>
      <c r="N73" s="187">
        <v>2000</v>
      </c>
      <c r="O73" s="187">
        <f t="shared" si="8"/>
        <v>4000</v>
      </c>
      <c r="P73" s="186">
        <v>0</v>
      </c>
      <c r="Q73" s="187">
        <f t="shared" si="9"/>
        <v>0</v>
      </c>
      <c r="R73" s="186">
        <v>0</v>
      </c>
      <c r="S73" s="187">
        <f t="shared" si="10"/>
        <v>0</v>
      </c>
      <c r="T73" s="186">
        <v>2</v>
      </c>
      <c r="U73" s="187">
        <f t="shared" si="11"/>
        <v>4000</v>
      </c>
      <c r="V73" s="186">
        <v>0</v>
      </c>
      <c r="W73" s="187">
        <f t="shared" si="5"/>
        <v>0</v>
      </c>
    </row>
    <row r="74" spans="1:23" ht="17.25" customHeight="1" x14ac:dyDescent="0.45">
      <c r="A74" s="179"/>
      <c r="B74" s="185">
        <f>IF(B73&gt;0,B73+1,B72+1)</f>
        <v>60</v>
      </c>
      <c r="C74" s="189" t="s">
        <v>221</v>
      </c>
      <c r="D74" s="196" t="s">
        <v>94</v>
      </c>
      <c r="E74" s="185" t="s">
        <v>49</v>
      </c>
      <c r="F74" s="185">
        <v>500</v>
      </c>
      <c r="G74" s="185" t="s">
        <v>305</v>
      </c>
      <c r="H74" s="186">
        <v>1</v>
      </c>
      <c r="I74" s="187">
        <v>1</v>
      </c>
      <c r="J74" s="187">
        <v>1</v>
      </c>
      <c r="K74" s="187">
        <v>1</v>
      </c>
      <c r="L74" s="186">
        <v>0</v>
      </c>
      <c r="M74" s="186">
        <f t="shared" si="6"/>
        <v>1</v>
      </c>
      <c r="N74" s="187">
        <v>1200</v>
      </c>
      <c r="O74" s="187">
        <f t="shared" si="8"/>
        <v>1200</v>
      </c>
      <c r="P74" s="186">
        <v>1</v>
      </c>
      <c r="Q74" s="187">
        <f t="shared" si="9"/>
        <v>1200</v>
      </c>
      <c r="R74" s="186">
        <v>0</v>
      </c>
      <c r="S74" s="187">
        <f t="shared" si="10"/>
        <v>0</v>
      </c>
      <c r="T74" s="186">
        <v>0</v>
      </c>
      <c r="U74" s="187">
        <f t="shared" si="11"/>
        <v>0</v>
      </c>
      <c r="V74" s="186">
        <v>0</v>
      </c>
      <c r="W74" s="187">
        <f t="shared" si="5"/>
        <v>0</v>
      </c>
    </row>
    <row r="75" spans="1:23" ht="17.25" customHeight="1" x14ac:dyDescent="0.45">
      <c r="A75" s="179"/>
      <c r="B75" s="185">
        <f t="shared" si="0"/>
        <v>61</v>
      </c>
      <c r="C75" s="189" t="s">
        <v>222</v>
      </c>
      <c r="D75" s="196" t="s">
        <v>304</v>
      </c>
      <c r="E75" s="185" t="s">
        <v>49</v>
      </c>
      <c r="F75" s="185">
        <v>100</v>
      </c>
      <c r="G75" s="185" t="s">
        <v>42</v>
      </c>
      <c r="H75" s="186">
        <v>1</v>
      </c>
      <c r="I75" s="187">
        <v>1</v>
      </c>
      <c r="J75" s="187">
        <v>1</v>
      </c>
      <c r="K75" s="187">
        <v>1</v>
      </c>
      <c r="L75" s="186">
        <v>0</v>
      </c>
      <c r="M75" s="186">
        <f t="shared" si="6"/>
        <v>1</v>
      </c>
      <c r="N75" s="187">
        <v>1650</v>
      </c>
      <c r="O75" s="187">
        <f t="shared" si="8"/>
        <v>1650</v>
      </c>
      <c r="P75" s="186">
        <v>1</v>
      </c>
      <c r="Q75" s="187">
        <f t="shared" si="9"/>
        <v>1650</v>
      </c>
      <c r="R75" s="186">
        <v>0</v>
      </c>
      <c r="S75" s="187">
        <f t="shared" si="10"/>
        <v>0</v>
      </c>
      <c r="T75" s="186">
        <v>0</v>
      </c>
      <c r="U75" s="187">
        <f t="shared" si="11"/>
        <v>0</v>
      </c>
      <c r="V75" s="186">
        <v>0</v>
      </c>
      <c r="W75" s="187">
        <f t="shared" si="5"/>
        <v>0</v>
      </c>
    </row>
    <row r="76" spans="1:23" ht="17.25" customHeight="1" x14ac:dyDescent="0.45">
      <c r="A76" s="179"/>
      <c r="B76" s="185">
        <f t="shared" si="0"/>
        <v>62</v>
      </c>
      <c r="C76" s="189" t="s">
        <v>223</v>
      </c>
      <c r="D76" s="184" t="s">
        <v>95</v>
      </c>
      <c r="E76" s="185" t="s">
        <v>42</v>
      </c>
      <c r="F76" s="185">
        <v>30</v>
      </c>
      <c r="G76" s="185" t="s">
        <v>42</v>
      </c>
      <c r="H76" s="186">
        <v>1</v>
      </c>
      <c r="I76" s="187">
        <v>1</v>
      </c>
      <c r="J76" s="187">
        <v>1</v>
      </c>
      <c r="K76" s="187">
        <v>1</v>
      </c>
      <c r="L76" s="186">
        <v>0</v>
      </c>
      <c r="M76" s="186">
        <v>0</v>
      </c>
      <c r="N76" s="187">
        <v>1284</v>
      </c>
      <c r="O76" s="187">
        <f t="shared" si="8"/>
        <v>0</v>
      </c>
      <c r="P76" s="186">
        <v>0</v>
      </c>
      <c r="Q76" s="187">
        <f t="shared" si="9"/>
        <v>0</v>
      </c>
      <c r="R76" s="186">
        <v>0</v>
      </c>
      <c r="S76" s="187">
        <f t="shared" si="10"/>
        <v>0</v>
      </c>
      <c r="T76" s="186">
        <v>0</v>
      </c>
      <c r="U76" s="187">
        <f t="shared" si="11"/>
        <v>0</v>
      </c>
      <c r="V76" s="186">
        <v>0</v>
      </c>
      <c r="W76" s="187">
        <f t="shared" si="5"/>
        <v>0</v>
      </c>
    </row>
    <row r="77" spans="1:23" ht="17.25" customHeight="1" x14ac:dyDescent="0.45">
      <c r="A77" s="185"/>
      <c r="B77" s="185"/>
      <c r="C77" s="185"/>
      <c r="D77" s="240" t="s">
        <v>224</v>
      </c>
      <c r="E77" s="185"/>
      <c r="F77" s="185"/>
      <c r="G77" s="185"/>
      <c r="H77" s="241"/>
      <c r="I77" s="241"/>
      <c r="J77" s="241"/>
      <c r="K77" s="187"/>
      <c r="L77" s="241"/>
      <c r="M77" s="186"/>
      <c r="N77" s="241"/>
      <c r="O77" s="241"/>
      <c r="P77" s="241"/>
      <c r="Q77" s="241"/>
      <c r="R77" s="241"/>
      <c r="S77" s="241"/>
      <c r="T77" s="241"/>
      <c r="U77" s="241"/>
      <c r="V77" s="241"/>
      <c r="W77" s="187">
        <f t="shared" si="5"/>
        <v>0</v>
      </c>
    </row>
    <row r="78" spans="1:23" ht="17.25" customHeight="1" x14ac:dyDescent="0.45">
      <c r="A78" s="179"/>
      <c r="B78" s="185">
        <f t="shared" ref="B78:B149" si="12">IF(B77&gt;0,B77+1,B76+1)</f>
        <v>63</v>
      </c>
      <c r="C78" s="189" t="s">
        <v>225</v>
      </c>
      <c r="D78" s="196" t="s">
        <v>96</v>
      </c>
      <c r="E78" s="185" t="s">
        <v>49</v>
      </c>
      <c r="F78" s="185">
        <v>100</v>
      </c>
      <c r="G78" s="185" t="s">
        <v>42</v>
      </c>
      <c r="H78" s="186">
        <v>100</v>
      </c>
      <c r="I78" s="187">
        <v>100</v>
      </c>
      <c r="J78" s="187">
        <v>100</v>
      </c>
      <c r="K78" s="187">
        <v>100</v>
      </c>
      <c r="L78" s="186">
        <v>50</v>
      </c>
      <c r="M78" s="186">
        <v>100</v>
      </c>
      <c r="N78" s="187">
        <v>120</v>
      </c>
      <c r="O78" s="187">
        <f t="shared" ref="O78:O101" si="13">M78*N78</f>
        <v>12000</v>
      </c>
      <c r="P78" s="186">
        <v>25</v>
      </c>
      <c r="Q78" s="187">
        <f t="shared" ref="Q78:Q101" si="14">N78*P78</f>
        <v>3000</v>
      </c>
      <c r="R78" s="186">
        <v>25</v>
      </c>
      <c r="S78" s="187">
        <f t="shared" ref="S78:S101" si="15">$N78*R78</f>
        <v>3000</v>
      </c>
      <c r="T78" s="186">
        <v>25</v>
      </c>
      <c r="U78" s="187">
        <f t="shared" ref="U78:U101" si="16">$N78*T78</f>
        <v>3000</v>
      </c>
      <c r="V78" s="186">
        <v>25</v>
      </c>
      <c r="W78" s="187">
        <f t="shared" si="5"/>
        <v>3000</v>
      </c>
    </row>
    <row r="79" spans="1:23" ht="17.25" customHeight="1" x14ac:dyDescent="0.45">
      <c r="A79" s="179"/>
      <c r="B79" s="185">
        <f t="shared" si="12"/>
        <v>64</v>
      </c>
      <c r="C79" s="189" t="s">
        <v>226</v>
      </c>
      <c r="D79" s="196" t="s">
        <v>97</v>
      </c>
      <c r="E79" s="185" t="s">
        <v>49</v>
      </c>
      <c r="F79" s="185">
        <v>100</v>
      </c>
      <c r="G79" s="185" t="s">
        <v>42</v>
      </c>
      <c r="H79" s="186">
        <v>45</v>
      </c>
      <c r="I79" s="187">
        <v>59</v>
      </c>
      <c r="J79" s="187">
        <v>59</v>
      </c>
      <c r="K79" s="187">
        <v>50</v>
      </c>
      <c r="L79" s="186">
        <v>18</v>
      </c>
      <c r="M79" s="186">
        <v>40</v>
      </c>
      <c r="N79" s="187">
        <v>1100</v>
      </c>
      <c r="O79" s="187">
        <f t="shared" si="13"/>
        <v>44000</v>
      </c>
      <c r="P79" s="186">
        <v>10</v>
      </c>
      <c r="Q79" s="187">
        <f t="shared" si="14"/>
        <v>11000</v>
      </c>
      <c r="R79" s="186">
        <v>10</v>
      </c>
      <c r="S79" s="187">
        <f t="shared" si="15"/>
        <v>11000</v>
      </c>
      <c r="T79" s="186">
        <v>10</v>
      </c>
      <c r="U79" s="187">
        <f t="shared" si="16"/>
        <v>11000</v>
      </c>
      <c r="V79" s="186">
        <v>10</v>
      </c>
      <c r="W79" s="187">
        <f t="shared" si="5"/>
        <v>11000</v>
      </c>
    </row>
    <row r="80" spans="1:23" ht="17.25" customHeight="1" x14ac:dyDescent="0.45">
      <c r="A80" s="179"/>
      <c r="B80" s="185">
        <f t="shared" si="12"/>
        <v>65</v>
      </c>
      <c r="C80" s="189" t="s">
        <v>227</v>
      </c>
      <c r="D80" s="196" t="s">
        <v>306</v>
      </c>
      <c r="E80" s="185" t="s">
        <v>49</v>
      </c>
      <c r="F80" s="185">
        <v>40</v>
      </c>
      <c r="G80" s="185" t="s">
        <v>42</v>
      </c>
      <c r="H80" s="186">
        <v>40</v>
      </c>
      <c r="I80" s="187">
        <v>17</v>
      </c>
      <c r="J80" s="187">
        <v>17</v>
      </c>
      <c r="K80" s="187">
        <v>40</v>
      </c>
      <c r="L80" s="186">
        <v>23</v>
      </c>
      <c r="M80" s="186">
        <v>20</v>
      </c>
      <c r="N80" s="187">
        <v>1605</v>
      </c>
      <c r="O80" s="187">
        <f t="shared" si="13"/>
        <v>32100</v>
      </c>
      <c r="P80" s="186">
        <v>0</v>
      </c>
      <c r="Q80" s="187">
        <f t="shared" si="14"/>
        <v>0</v>
      </c>
      <c r="R80" s="186">
        <v>20</v>
      </c>
      <c r="S80" s="187">
        <f t="shared" si="15"/>
        <v>32100</v>
      </c>
      <c r="T80" s="186">
        <v>0</v>
      </c>
      <c r="U80" s="187">
        <f t="shared" si="16"/>
        <v>0</v>
      </c>
      <c r="V80" s="186">
        <v>0</v>
      </c>
      <c r="W80" s="187">
        <f t="shared" si="5"/>
        <v>0</v>
      </c>
    </row>
    <row r="81" spans="1:23" ht="17.25" customHeight="1" x14ac:dyDescent="0.45">
      <c r="A81" s="179"/>
      <c r="B81" s="185">
        <f t="shared" si="12"/>
        <v>66</v>
      </c>
      <c r="C81" s="189" t="s">
        <v>228</v>
      </c>
      <c r="D81" s="196" t="s">
        <v>341</v>
      </c>
      <c r="E81" s="185" t="s">
        <v>35</v>
      </c>
      <c r="F81" s="185">
        <v>2</v>
      </c>
      <c r="G81" s="185" t="s">
        <v>35</v>
      </c>
      <c r="H81" s="186">
        <v>2</v>
      </c>
      <c r="I81" s="187">
        <v>2</v>
      </c>
      <c r="J81" s="187">
        <v>2</v>
      </c>
      <c r="K81" s="187">
        <v>2</v>
      </c>
      <c r="L81" s="186">
        <v>0</v>
      </c>
      <c r="M81" s="186">
        <v>2</v>
      </c>
      <c r="N81" s="187">
        <v>6420</v>
      </c>
      <c r="O81" s="187">
        <f t="shared" si="13"/>
        <v>12840</v>
      </c>
      <c r="P81" s="186">
        <v>0</v>
      </c>
      <c r="Q81" s="187">
        <f t="shared" si="14"/>
        <v>0</v>
      </c>
      <c r="R81" s="186">
        <v>1</v>
      </c>
      <c r="S81" s="187">
        <f t="shared" si="15"/>
        <v>6420</v>
      </c>
      <c r="T81" s="186">
        <v>0</v>
      </c>
      <c r="U81" s="187">
        <f t="shared" si="16"/>
        <v>0</v>
      </c>
      <c r="V81" s="186">
        <v>1</v>
      </c>
      <c r="W81" s="187">
        <f t="shared" ref="W81:W156" si="17">V81*N81</f>
        <v>6420</v>
      </c>
    </row>
    <row r="82" spans="1:23" ht="17.25" customHeight="1" x14ac:dyDescent="0.45">
      <c r="A82" s="179"/>
      <c r="B82" s="185">
        <f>IF(B81&gt;0,B81+1,B80+1)</f>
        <v>67</v>
      </c>
      <c r="C82" s="189" t="s">
        <v>229</v>
      </c>
      <c r="D82" s="196" t="s">
        <v>342</v>
      </c>
      <c r="E82" s="185" t="s">
        <v>35</v>
      </c>
      <c r="F82" s="185">
        <v>6</v>
      </c>
      <c r="G82" s="185" t="s">
        <v>35</v>
      </c>
      <c r="H82" s="186">
        <v>1</v>
      </c>
      <c r="I82" s="187">
        <v>1</v>
      </c>
      <c r="J82" s="187">
        <v>1</v>
      </c>
      <c r="K82" s="187">
        <v>1</v>
      </c>
      <c r="L82" s="186">
        <v>0</v>
      </c>
      <c r="M82" s="186">
        <f t="shared" ref="M82:M157" si="18">K82-L82</f>
        <v>1</v>
      </c>
      <c r="N82" s="187">
        <v>8560</v>
      </c>
      <c r="O82" s="187">
        <f t="shared" si="13"/>
        <v>8560</v>
      </c>
      <c r="P82" s="186">
        <v>1</v>
      </c>
      <c r="Q82" s="187">
        <f t="shared" si="14"/>
        <v>8560</v>
      </c>
      <c r="R82" s="186">
        <v>0</v>
      </c>
      <c r="S82" s="187">
        <f t="shared" si="15"/>
        <v>0</v>
      </c>
      <c r="T82" s="186">
        <v>0</v>
      </c>
      <c r="U82" s="187">
        <f t="shared" si="16"/>
        <v>0</v>
      </c>
      <c r="V82" s="186">
        <v>0</v>
      </c>
      <c r="W82" s="187">
        <f t="shared" si="17"/>
        <v>0</v>
      </c>
    </row>
    <row r="83" spans="1:23" ht="17.25" customHeight="1" x14ac:dyDescent="0.45">
      <c r="A83" s="179"/>
      <c r="B83" s="185">
        <f>IF(B82&gt;0,B82+1,B81+1)</f>
        <v>68</v>
      </c>
      <c r="C83" s="189" t="s">
        <v>229</v>
      </c>
      <c r="D83" s="196" t="s">
        <v>343</v>
      </c>
      <c r="E83" s="185" t="s">
        <v>35</v>
      </c>
      <c r="F83" s="185">
        <v>6</v>
      </c>
      <c r="G83" s="185" t="s">
        <v>35</v>
      </c>
      <c r="H83" s="186">
        <v>1</v>
      </c>
      <c r="I83" s="187">
        <v>1</v>
      </c>
      <c r="J83" s="187">
        <v>1</v>
      </c>
      <c r="K83" s="187">
        <v>1</v>
      </c>
      <c r="L83" s="186">
        <v>0</v>
      </c>
      <c r="M83" s="186">
        <f t="shared" si="18"/>
        <v>1</v>
      </c>
      <c r="N83" s="187">
        <v>8560</v>
      </c>
      <c r="O83" s="187">
        <f t="shared" si="13"/>
        <v>8560</v>
      </c>
      <c r="P83" s="186">
        <v>1</v>
      </c>
      <c r="Q83" s="187">
        <f t="shared" si="14"/>
        <v>8560</v>
      </c>
      <c r="R83" s="186">
        <v>0</v>
      </c>
      <c r="S83" s="187">
        <f t="shared" si="15"/>
        <v>0</v>
      </c>
      <c r="T83" s="186">
        <v>0</v>
      </c>
      <c r="U83" s="187">
        <f t="shared" si="16"/>
        <v>0</v>
      </c>
      <c r="V83" s="186">
        <v>0</v>
      </c>
      <c r="W83" s="187">
        <f t="shared" si="17"/>
        <v>0</v>
      </c>
    </row>
    <row r="84" spans="1:23" ht="17.25" customHeight="1" x14ac:dyDescent="0.45">
      <c r="A84" s="179"/>
      <c r="B84" s="185">
        <f t="shared" si="12"/>
        <v>69</v>
      </c>
      <c r="C84" s="189" t="s">
        <v>230</v>
      </c>
      <c r="D84" s="196" t="s">
        <v>98</v>
      </c>
      <c r="E84" s="185" t="s">
        <v>49</v>
      </c>
      <c r="F84" s="185">
        <v>1000</v>
      </c>
      <c r="G84" s="185" t="s">
        <v>305</v>
      </c>
      <c r="H84" s="186">
        <v>6</v>
      </c>
      <c r="I84" s="187">
        <v>6</v>
      </c>
      <c r="J84" s="187">
        <v>6</v>
      </c>
      <c r="K84" s="187">
        <v>6</v>
      </c>
      <c r="L84" s="186">
        <v>6</v>
      </c>
      <c r="M84" s="186">
        <v>6</v>
      </c>
      <c r="N84" s="187">
        <v>2200</v>
      </c>
      <c r="O84" s="187">
        <f t="shared" si="13"/>
        <v>13200</v>
      </c>
      <c r="P84" s="186">
        <v>0</v>
      </c>
      <c r="Q84" s="187">
        <f t="shared" si="14"/>
        <v>0</v>
      </c>
      <c r="R84" s="186">
        <v>6</v>
      </c>
      <c r="S84" s="187">
        <f t="shared" si="15"/>
        <v>13200</v>
      </c>
      <c r="T84" s="186">
        <v>0</v>
      </c>
      <c r="U84" s="187">
        <f t="shared" si="16"/>
        <v>0</v>
      </c>
      <c r="V84" s="186">
        <v>0</v>
      </c>
      <c r="W84" s="187">
        <f t="shared" si="17"/>
        <v>0</v>
      </c>
    </row>
    <row r="85" spans="1:23" ht="17.25" customHeight="1" x14ac:dyDescent="0.45">
      <c r="A85" s="179"/>
      <c r="B85" s="185">
        <f t="shared" si="12"/>
        <v>70</v>
      </c>
      <c r="C85" s="189" t="s">
        <v>231</v>
      </c>
      <c r="D85" s="196" t="s">
        <v>99</v>
      </c>
      <c r="E85" s="185" t="s">
        <v>49</v>
      </c>
      <c r="F85" s="185">
        <v>1000</v>
      </c>
      <c r="G85" s="185" t="s">
        <v>49</v>
      </c>
      <c r="H85" s="186">
        <v>6</v>
      </c>
      <c r="I85" s="187">
        <v>6</v>
      </c>
      <c r="J85" s="187">
        <v>10</v>
      </c>
      <c r="K85" s="187">
        <v>15</v>
      </c>
      <c r="L85" s="186">
        <v>4</v>
      </c>
      <c r="M85" s="186">
        <v>10</v>
      </c>
      <c r="N85" s="187">
        <v>4000</v>
      </c>
      <c r="O85" s="187">
        <f t="shared" si="13"/>
        <v>40000</v>
      </c>
      <c r="P85" s="186">
        <v>10</v>
      </c>
      <c r="Q85" s="187">
        <f t="shared" si="14"/>
        <v>40000</v>
      </c>
      <c r="R85" s="186">
        <v>0</v>
      </c>
      <c r="S85" s="187">
        <f t="shared" si="15"/>
        <v>0</v>
      </c>
      <c r="T85" s="186">
        <v>0</v>
      </c>
      <c r="U85" s="187">
        <f t="shared" si="16"/>
        <v>0</v>
      </c>
      <c r="V85" s="186">
        <v>0</v>
      </c>
      <c r="W85" s="187">
        <f t="shared" si="17"/>
        <v>0</v>
      </c>
    </row>
    <row r="86" spans="1:23" ht="17.25" customHeight="1" x14ac:dyDescent="0.45">
      <c r="A86" s="179"/>
      <c r="B86" s="185">
        <f t="shared" si="12"/>
        <v>71</v>
      </c>
      <c r="C86" s="189" t="s">
        <v>232</v>
      </c>
      <c r="D86" s="184" t="s">
        <v>307</v>
      </c>
      <c r="E86" s="185" t="s">
        <v>49</v>
      </c>
      <c r="F86" s="185">
        <v>25</v>
      </c>
      <c r="G86" s="185" t="s">
        <v>42</v>
      </c>
      <c r="H86" s="186">
        <v>9</v>
      </c>
      <c r="I86" s="187">
        <v>4</v>
      </c>
      <c r="J86" s="187">
        <v>4</v>
      </c>
      <c r="K86" s="187">
        <v>10</v>
      </c>
      <c r="L86" s="186">
        <v>5</v>
      </c>
      <c r="M86" s="186">
        <v>5</v>
      </c>
      <c r="N86" s="187">
        <v>750</v>
      </c>
      <c r="O86" s="187">
        <f t="shared" si="13"/>
        <v>3750</v>
      </c>
      <c r="P86" s="186">
        <v>0</v>
      </c>
      <c r="Q86" s="187">
        <f t="shared" si="14"/>
        <v>0</v>
      </c>
      <c r="R86" s="186">
        <v>0</v>
      </c>
      <c r="S86" s="187">
        <f t="shared" si="15"/>
        <v>0</v>
      </c>
      <c r="T86" s="186">
        <v>5</v>
      </c>
      <c r="U86" s="187">
        <f t="shared" si="16"/>
        <v>3750</v>
      </c>
      <c r="V86" s="186">
        <v>0</v>
      </c>
      <c r="W86" s="187">
        <f t="shared" si="17"/>
        <v>0</v>
      </c>
    </row>
    <row r="87" spans="1:23" ht="17.25" customHeight="1" x14ac:dyDescent="0.45">
      <c r="A87" s="179"/>
      <c r="B87" s="185">
        <f t="shared" si="12"/>
        <v>72</v>
      </c>
      <c r="C87" s="189" t="s">
        <v>233</v>
      </c>
      <c r="D87" s="196" t="s">
        <v>346</v>
      </c>
      <c r="E87" s="179" t="s">
        <v>46</v>
      </c>
      <c r="F87" s="185">
        <v>1000</v>
      </c>
      <c r="G87" s="179" t="s">
        <v>46</v>
      </c>
      <c r="H87" s="186">
        <v>3</v>
      </c>
      <c r="I87" s="187">
        <v>8</v>
      </c>
      <c r="J87" s="187">
        <v>8</v>
      </c>
      <c r="K87" s="187">
        <v>3</v>
      </c>
      <c r="L87" s="186">
        <v>0</v>
      </c>
      <c r="M87" s="186">
        <v>0</v>
      </c>
      <c r="N87" s="187">
        <v>6500</v>
      </c>
      <c r="O87" s="187">
        <f t="shared" si="13"/>
        <v>0</v>
      </c>
      <c r="P87" s="186">
        <v>0</v>
      </c>
      <c r="Q87" s="187">
        <f t="shared" si="14"/>
        <v>0</v>
      </c>
      <c r="R87" s="186">
        <v>0</v>
      </c>
      <c r="S87" s="187">
        <f t="shared" si="15"/>
        <v>0</v>
      </c>
      <c r="T87" s="186">
        <v>0</v>
      </c>
      <c r="U87" s="187">
        <f t="shared" si="16"/>
        <v>0</v>
      </c>
      <c r="V87" s="186">
        <v>0</v>
      </c>
      <c r="W87" s="187">
        <f t="shared" si="17"/>
        <v>0</v>
      </c>
    </row>
    <row r="88" spans="1:23" ht="17.25" customHeight="1" x14ac:dyDescent="0.45">
      <c r="A88" s="185"/>
      <c r="B88" s="185"/>
      <c r="C88" s="185"/>
      <c r="D88" s="240" t="s">
        <v>234</v>
      </c>
      <c r="E88" s="185"/>
      <c r="F88" s="185"/>
      <c r="G88" s="185"/>
      <c r="H88" s="241"/>
      <c r="I88" s="241"/>
      <c r="J88" s="241"/>
      <c r="K88" s="187"/>
      <c r="L88" s="241"/>
      <c r="M88" s="186"/>
      <c r="N88" s="241"/>
      <c r="O88" s="241"/>
      <c r="P88" s="241"/>
      <c r="Q88" s="241"/>
      <c r="R88" s="241"/>
      <c r="S88" s="241"/>
      <c r="T88" s="241"/>
      <c r="U88" s="241"/>
      <c r="V88" s="241"/>
      <c r="W88" s="187">
        <f t="shared" si="17"/>
        <v>0</v>
      </c>
    </row>
    <row r="89" spans="1:23" ht="17.25" customHeight="1" x14ac:dyDescent="0.45">
      <c r="A89" s="179"/>
      <c r="B89" s="185">
        <f t="shared" si="12"/>
        <v>73</v>
      </c>
      <c r="C89" s="189" t="s">
        <v>134</v>
      </c>
      <c r="D89" s="184" t="s">
        <v>8</v>
      </c>
      <c r="E89" s="185" t="s">
        <v>49</v>
      </c>
      <c r="F89" s="185">
        <v>4</v>
      </c>
      <c r="G89" s="185" t="s">
        <v>50</v>
      </c>
      <c r="H89" s="186">
        <v>2</v>
      </c>
      <c r="I89" s="187">
        <v>2</v>
      </c>
      <c r="J89" s="187">
        <v>2</v>
      </c>
      <c r="K89" s="187">
        <v>2</v>
      </c>
      <c r="L89" s="186">
        <v>0</v>
      </c>
      <c r="M89" s="186">
        <f t="shared" si="18"/>
        <v>2</v>
      </c>
      <c r="N89" s="187">
        <v>900</v>
      </c>
      <c r="O89" s="187">
        <f t="shared" si="13"/>
        <v>1800</v>
      </c>
      <c r="P89" s="186">
        <v>2</v>
      </c>
      <c r="Q89" s="187">
        <f t="shared" si="14"/>
        <v>1800</v>
      </c>
      <c r="R89" s="186">
        <v>0</v>
      </c>
      <c r="S89" s="187">
        <f t="shared" si="15"/>
        <v>0</v>
      </c>
      <c r="T89" s="186">
        <v>0</v>
      </c>
      <c r="U89" s="187">
        <f t="shared" si="16"/>
        <v>0</v>
      </c>
      <c r="V89" s="186">
        <v>0</v>
      </c>
      <c r="W89" s="187">
        <f t="shared" si="17"/>
        <v>0</v>
      </c>
    </row>
    <row r="90" spans="1:23" ht="17.25" customHeight="1" x14ac:dyDescent="0.45">
      <c r="A90" s="179"/>
      <c r="B90" s="185">
        <f t="shared" si="12"/>
        <v>74</v>
      </c>
      <c r="C90" s="189" t="s">
        <v>135</v>
      </c>
      <c r="D90" s="184" t="s">
        <v>100</v>
      </c>
      <c r="E90" s="185" t="s">
        <v>50</v>
      </c>
      <c r="F90" s="185">
        <v>1</v>
      </c>
      <c r="G90" s="185" t="s">
        <v>50</v>
      </c>
      <c r="H90" s="186">
        <v>2</v>
      </c>
      <c r="I90" s="187">
        <v>2</v>
      </c>
      <c r="J90" s="187">
        <v>2</v>
      </c>
      <c r="K90" s="187">
        <v>2</v>
      </c>
      <c r="L90" s="186">
        <v>0</v>
      </c>
      <c r="M90" s="186">
        <f t="shared" si="18"/>
        <v>2</v>
      </c>
      <c r="N90" s="187">
        <v>600</v>
      </c>
      <c r="O90" s="187">
        <f t="shared" si="13"/>
        <v>1200</v>
      </c>
      <c r="P90" s="186">
        <v>2</v>
      </c>
      <c r="Q90" s="187">
        <f t="shared" si="14"/>
        <v>1200</v>
      </c>
      <c r="R90" s="186">
        <v>0</v>
      </c>
      <c r="S90" s="187">
        <f t="shared" si="15"/>
        <v>0</v>
      </c>
      <c r="T90" s="186">
        <v>0</v>
      </c>
      <c r="U90" s="187">
        <f t="shared" si="16"/>
        <v>0</v>
      </c>
      <c r="V90" s="186">
        <v>0</v>
      </c>
      <c r="W90" s="187">
        <f t="shared" si="17"/>
        <v>0</v>
      </c>
    </row>
    <row r="91" spans="1:23" ht="17.25" customHeight="1" x14ac:dyDescent="0.5">
      <c r="H91" s="242" t="s">
        <v>375</v>
      </c>
    </row>
    <row r="92" spans="1:23" ht="17.25" customHeight="1" x14ac:dyDescent="0.45">
      <c r="A92" s="165" t="s">
        <v>122</v>
      </c>
      <c r="B92" s="165" t="s">
        <v>15</v>
      </c>
      <c r="C92" s="165" t="s">
        <v>120</v>
      </c>
      <c r="D92" s="165"/>
      <c r="E92" s="165" t="s">
        <v>124</v>
      </c>
      <c r="F92" s="165" t="s">
        <v>16</v>
      </c>
      <c r="G92" s="165" t="s">
        <v>31</v>
      </c>
      <c r="H92" s="166" t="s">
        <v>18</v>
      </c>
      <c r="I92" s="167"/>
      <c r="J92" s="168"/>
      <c r="K92" s="165" t="s">
        <v>19</v>
      </c>
      <c r="L92" s="165" t="s">
        <v>20</v>
      </c>
      <c r="M92" s="169" t="s">
        <v>21</v>
      </c>
      <c r="N92" s="169" t="s">
        <v>17</v>
      </c>
      <c r="O92" s="169" t="s">
        <v>33</v>
      </c>
      <c r="P92" s="170" t="s">
        <v>22</v>
      </c>
      <c r="Q92" s="171"/>
      <c r="R92" s="170" t="s">
        <v>23</v>
      </c>
      <c r="S92" s="171"/>
      <c r="T92" s="170" t="s">
        <v>24</v>
      </c>
      <c r="U92" s="171"/>
      <c r="V92" s="170" t="s">
        <v>25</v>
      </c>
      <c r="W92" s="171"/>
    </row>
    <row r="93" spans="1:23" ht="17.25" customHeight="1" x14ac:dyDescent="0.45">
      <c r="A93" s="172"/>
      <c r="B93" s="172" t="s">
        <v>26</v>
      </c>
      <c r="C93" s="172" t="s">
        <v>121</v>
      </c>
      <c r="D93" s="172" t="s">
        <v>123</v>
      </c>
      <c r="E93" s="172" t="s">
        <v>125</v>
      </c>
      <c r="F93" s="172" t="s">
        <v>27</v>
      </c>
      <c r="G93" s="172" t="s">
        <v>27</v>
      </c>
      <c r="H93" s="173" t="s">
        <v>29</v>
      </c>
      <c r="I93" s="174"/>
      <c r="J93" s="175"/>
      <c r="K93" s="172" t="s">
        <v>143</v>
      </c>
      <c r="L93" s="172" t="s">
        <v>30</v>
      </c>
      <c r="M93" s="176" t="s">
        <v>126</v>
      </c>
      <c r="N93" s="176" t="s">
        <v>28</v>
      </c>
      <c r="O93" s="176" t="s">
        <v>127</v>
      </c>
      <c r="P93" s="177" t="s">
        <v>316</v>
      </c>
      <c r="Q93" s="177"/>
      <c r="R93" s="177" t="s">
        <v>317</v>
      </c>
      <c r="S93" s="177"/>
      <c r="T93" s="177" t="s">
        <v>318</v>
      </c>
      <c r="U93" s="177"/>
      <c r="V93" s="177" t="s">
        <v>319</v>
      </c>
      <c r="W93" s="177"/>
    </row>
    <row r="94" spans="1:23" ht="17.25" customHeight="1" x14ac:dyDescent="0.45">
      <c r="A94" s="178"/>
      <c r="B94" s="178"/>
      <c r="C94" s="178"/>
      <c r="D94" s="178"/>
      <c r="E94" s="178"/>
      <c r="F94" s="178"/>
      <c r="G94" s="178"/>
      <c r="H94" s="179">
        <v>2561</v>
      </c>
      <c r="I94" s="178">
        <v>2562</v>
      </c>
      <c r="J94" s="178">
        <v>2563</v>
      </c>
      <c r="K94" s="178">
        <f>J94+1</f>
        <v>2564</v>
      </c>
      <c r="L94" s="178" t="s">
        <v>32</v>
      </c>
      <c r="M94" s="178">
        <f>J94+1</f>
        <v>2564</v>
      </c>
      <c r="N94" s="180" t="s">
        <v>31</v>
      </c>
      <c r="O94" s="180"/>
      <c r="P94" s="179" t="s">
        <v>12</v>
      </c>
      <c r="Q94" s="181" t="s">
        <v>128</v>
      </c>
      <c r="R94" s="179" t="s">
        <v>12</v>
      </c>
      <c r="S94" s="181" t="s">
        <v>128</v>
      </c>
      <c r="T94" s="179" t="s">
        <v>12</v>
      </c>
      <c r="U94" s="181" t="s">
        <v>128</v>
      </c>
      <c r="V94" s="179" t="s">
        <v>12</v>
      </c>
      <c r="W94" s="181" t="s">
        <v>128</v>
      </c>
    </row>
    <row r="95" spans="1:23" ht="17.25" customHeight="1" x14ac:dyDescent="0.45">
      <c r="A95" s="179"/>
      <c r="B95" s="185">
        <f>IF(B90&gt;0,B90+1,B89+1)</f>
        <v>75</v>
      </c>
      <c r="C95" s="189" t="s">
        <v>136</v>
      </c>
      <c r="D95" s="184" t="s">
        <v>235</v>
      </c>
      <c r="E95" s="185" t="s">
        <v>50</v>
      </c>
      <c r="F95" s="185">
        <v>2</v>
      </c>
      <c r="G95" s="185" t="s">
        <v>50</v>
      </c>
      <c r="H95" s="186">
        <v>2</v>
      </c>
      <c r="I95" s="187">
        <v>2</v>
      </c>
      <c r="J95" s="187">
        <v>2</v>
      </c>
      <c r="K95" s="187">
        <v>2</v>
      </c>
      <c r="L95" s="186">
        <v>0</v>
      </c>
      <c r="M95" s="186">
        <f t="shared" si="18"/>
        <v>2</v>
      </c>
      <c r="N95" s="187">
        <v>850</v>
      </c>
      <c r="O95" s="187">
        <f t="shared" si="13"/>
        <v>1700</v>
      </c>
      <c r="P95" s="186">
        <v>2</v>
      </c>
      <c r="Q95" s="187">
        <f t="shared" si="14"/>
        <v>1700</v>
      </c>
      <c r="R95" s="186">
        <v>0</v>
      </c>
      <c r="S95" s="187">
        <f t="shared" si="15"/>
        <v>0</v>
      </c>
      <c r="T95" s="186">
        <v>0</v>
      </c>
      <c r="U95" s="187">
        <f t="shared" si="16"/>
        <v>0</v>
      </c>
      <c r="V95" s="186">
        <v>0</v>
      </c>
      <c r="W95" s="187">
        <f t="shared" si="17"/>
        <v>0</v>
      </c>
    </row>
    <row r="96" spans="1:23" ht="17.25" customHeight="1" x14ac:dyDescent="0.45">
      <c r="A96" s="179"/>
      <c r="B96" s="185">
        <f>IF(B95&gt;0,B95+1,B90+1)</f>
        <v>76</v>
      </c>
      <c r="C96" s="189" t="s">
        <v>137</v>
      </c>
      <c r="D96" s="184" t="s">
        <v>236</v>
      </c>
      <c r="E96" s="185" t="s">
        <v>50</v>
      </c>
      <c r="F96" s="185">
        <v>2</v>
      </c>
      <c r="G96" s="185" t="s">
        <v>50</v>
      </c>
      <c r="H96" s="186">
        <v>2</v>
      </c>
      <c r="I96" s="187">
        <v>2</v>
      </c>
      <c r="J96" s="187">
        <v>2</v>
      </c>
      <c r="K96" s="187">
        <v>2</v>
      </c>
      <c r="L96" s="186">
        <v>0</v>
      </c>
      <c r="M96" s="186">
        <f t="shared" si="18"/>
        <v>2</v>
      </c>
      <c r="N96" s="187">
        <v>900</v>
      </c>
      <c r="O96" s="187">
        <f t="shared" si="13"/>
        <v>1800</v>
      </c>
      <c r="P96" s="186">
        <v>2</v>
      </c>
      <c r="Q96" s="187">
        <f t="shared" si="14"/>
        <v>1800</v>
      </c>
      <c r="R96" s="186">
        <v>0</v>
      </c>
      <c r="S96" s="187">
        <f t="shared" si="15"/>
        <v>0</v>
      </c>
      <c r="T96" s="186">
        <v>0</v>
      </c>
      <c r="U96" s="187">
        <f t="shared" si="16"/>
        <v>0</v>
      </c>
      <c r="V96" s="186">
        <v>0</v>
      </c>
      <c r="W96" s="187">
        <f t="shared" si="17"/>
        <v>0</v>
      </c>
    </row>
    <row r="97" spans="1:23" ht="17.25" customHeight="1" x14ac:dyDescent="0.45">
      <c r="A97" s="179"/>
      <c r="B97" s="185">
        <f>IF(B96&gt;0,B96+1,B95+1)</f>
        <v>77</v>
      </c>
      <c r="C97" s="189" t="s">
        <v>138</v>
      </c>
      <c r="D97" s="184" t="s">
        <v>9</v>
      </c>
      <c r="E97" s="185" t="s">
        <v>49</v>
      </c>
      <c r="F97" s="185">
        <v>3</v>
      </c>
      <c r="G97" s="185" t="s">
        <v>50</v>
      </c>
      <c r="H97" s="186">
        <v>7</v>
      </c>
      <c r="I97" s="187">
        <v>7</v>
      </c>
      <c r="J97" s="187">
        <v>7</v>
      </c>
      <c r="K97" s="187">
        <v>7</v>
      </c>
      <c r="L97" s="186">
        <v>0</v>
      </c>
      <c r="M97" s="186">
        <f t="shared" si="18"/>
        <v>7</v>
      </c>
      <c r="N97" s="187">
        <v>900</v>
      </c>
      <c r="O97" s="187">
        <f t="shared" si="13"/>
        <v>6300</v>
      </c>
      <c r="P97" s="186">
        <v>4</v>
      </c>
      <c r="Q97" s="187">
        <f t="shared" si="14"/>
        <v>3600</v>
      </c>
      <c r="R97" s="186">
        <v>3</v>
      </c>
      <c r="S97" s="187">
        <f t="shared" si="15"/>
        <v>2700</v>
      </c>
      <c r="T97" s="186">
        <v>0</v>
      </c>
      <c r="U97" s="187">
        <f t="shared" si="16"/>
        <v>0</v>
      </c>
      <c r="V97" s="186">
        <v>0</v>
      </c>
      <c r="W97" s="187">
        <f t="shared" si="17"/>
        <v>0</v>
      </c>
    </row>
    <row r="98" spans="1:23" ht="17.25" customHeight="1" x14ac:dyDescent="0.45">
      <c r="A98" s="179"/>
      <c r="B98" s="185">
        <f>IF(B97&gt;0,B97+1,B96+1)</f>
        <v>78</v>
      </c>
      <c r="C98" s="189" t="s">
        <v>139</v>
      </c>
      <c r="D98" s="198" t="s">
        <v>308</v>
      </c>
      <c r="E98" s="185" t="s">
        <v>50</v>
      </c>
      <c r="F98" s="185">
        <v>1</v>
      </c>
      <c r="G98" s="185" t="s">
        <v>50</v>
      </c>
      <c r="H98" s="186">
        <v>6</v>
      </c>
      <c r="I98" s="187">
        <v>6</v>
      </c>
      <c r="J98" s="187">
        <v>6</v>
      </c>
      <c r="K98" s="187">
        <v>6</v>
      </c>
      <c r="L98" s="186">
        <v>0</v>
      </c>
      <c r="M98" s="186">
        <f t="shared" si="18"/>
        <v>6</v>
      </c>
      <c r="N98" s="187">
        <v>600</v>
      </c>
      <c r="O98" s="187">
        <f t="shared" si="13"/>
        <v>3600</v>
      </c>
      <c r="P98" s="186">
        <v>0</v>
      </c>
      <c r="Q98" s="187">
        <f t="shared" si="14"/>
        <v>0</v>
      </c>
      <c r="R98" s="186">
        <v>6</v>
      </c>
      <c r="S98" s="187">
        <f t="shared" si="15"/>
        <v>3600</v>
      </c>
      <c r="T98" s="186">
        <v>0</v>
      </c>
      <c r="U98" s="187">
        <f t="shared" si="16"/>
        <v>0</v>
      </c>
      <c r="V98" s="186">
        <v>0</v>
      </c>
      <c r="W98" s="187">
        <f t="shared" si="17"/>
        <v>0</v>
      </c>
    </row>
    <row r="99" spans="1:23" ht="17.25" customHeight="1" x14ac:dyDescent="0.45">
      <c r="A99" s="179"/>
      <c r="B99" s="185">
        <f t="shared" si="12"/>
        <v>79</v>
      </c>
      <c r="C99" s="189" t="s">
        <v>140</v>
      </c>
      <c r="D99" s="198" t="s">
        <v>309</v>
      </c>
      <c r="E99" s="185" t="s">
        <v>50</v>
      </c>
      <c r="F99" s="185">
        <v>1</v>
      </c>
      <c r="G99" s="185" t="s">
        <v>50</v>
      </c>
      <c r="H99" s="186">
        <v>6</v>
      </c>
      <c r="I99" s="187">
        <v>6</v>
      </c>
      <c r="J99" s="187">
        <v>6</v>
      </c>
      <c r="K99" s="187">
        <v>6</v>
      </c>
      <c r="L99" s="186">
        <v>0</v>
      </c>
      <c r="M99" s="186">
        <f t="shared" si="18"/>
        <v>6</v>
      </c>
      <c r="N99" s="187">
        <v>600</v>
      </c>
      <c r="O99" s="187">
        <f t="shared" si="13"/>
        <v>3600</v>
      </c>
      <c r="P99" s="186">
        <v>0</v>
      </c>
      <c r="Q99" s="187">
        <f t="shared" si="14"/>
        <v>0</v>
      </c>
      <c r="R99" s="186">
        <v>6</v>
      </c>
      <c r="S99" s="187">
        <f t="shared" si="15"/>
        <v>3600</v>
      </c>
      <c r="T99" s="186">
        <v>0</v>
      </c>
      <c r="U99" s="187">
        <f t="shared" si="16"/>
        <v>0</v>
      </c>
      <c r="V99" s="186">
        <v>0</v>
      </c>
      <c r="W99" s="187">
        <f t="shared" si="17"/>
        <v>0</v>
      </c>
    </row>
    <row r="100" spans="1:23" ht="17.25" customHeight="1" x14ac:dyDescent="0.45">
      <c r="A100" s="179"/>
      <c r="B100" s="185">
        <f t="shared" si="12"/>
        <v>80</v>
      </c>
      <c r="C100" s="189" t="s">
        <v>141</v>
      </c>
      <c r="D100" s="198" t="s">
        <v>310</v>
      </c>
      <c r="E100" s="185" t="s">
        <v>50</v>
      </c>
      <c r="F100" s="185">
        <v>1</v>
      </c>
      <c r="G100" s="185" t="s">
        <v>50</v>
      </c>
      <c r="H100" s="186">
        <v>6</v>
      </c>
      <c r="I100" s="187">
        <v>6</v>
      </c>
      <c r="J100" s="187">
        <v>6</v>
      </c>
      <c r="K100" s="187">
        <v>6</v>
      </c>
      <c r="L100" s="186">
        <v>0</v>
      </c>
      <c r="M100" s="186">
        <f>K100-L100</f>
        <v>6</v>
      </c>
      <c r="N100" s="187">
        <v>600</v>
      </c>
      <c r="O100" s="187">
        <f>M100*N100</f>
        <v>3600</v>
      </c>
      <c r="P100" s="186">
        <v>0</v>
      </c>
      <c r="Q100" s="187">
        <f>N100*P100</f>
        <v>0</v>
      </c>
      <c r="R100" s="186">
        <v>6</v>
      </c>
      <c r="S100" s="187">
        <f>$N100*R100</f>
        <v>3600</v>
      </c>
      <c r="T100" s="186">
        <v>0</v>
      </c>
      <c r="U100" s="187">
        <f>$N100*T100</f>
        <v>0</v>
      </c>
      <c r="V100" s="186">
        <v>0</v>
      </c>
      <c r="W100" s="187">
        <f>V100*N100</f>
        <v>0</v>
      </c>
    </row>
    <row r="101" spans="1:23" ht="17.25" customHeight="1" x14ac:dyDescent="0.45">
      <c r="A101" s="179"/>
      <c r="B101" s="185">
        <f t="shared" si="12"/>
        <v>81</v>
      </c>
      <c r="C101" s="189"/>
      <c r="D101" s="198" t="s">
        <v>364</v>
      </c>
      <c r="E101" s="185" t="s">
        <v>50</v>
      </c>
      <c r="F101" s="185">
        <v>1</v>
      </c>
      <c r="G101" s="185" t="s">
        <v>50</v>
      </c>
      <c r="H101" s="186">
        <v>1</v>
      </c>
      <c r="I101" s="187">
        <v>1</v>
      </c>
      <c r="J101" s="187">
        <v>1</v>
      </c>
      <c r="K101" s="187">
        <v>1</v>
      </c>
      <c r="L101" s="186">
        <v>0</v>
      </c>
      <c r="M101" s="186">
        <v>0</v>
      </c>
      <c r="N101" s="187">
        <v>400</v>
      </c>
      <c r="O101" s="187">
        <f t="shared" si="13"/>
        <v>0</v>
      </c>
      <c r="P101" s="186">
        <v>0</v>
      </c>
      <c r="Q101" s="187">
        <f t="shared" si="14"/>
        <v>0</v>
      </c>
      <c r="R101" s="186">
        <v>0</v>
      </c>
      <c r="S101" s="187">
        <f t="shared" si="15"/>
        <v>0</v>
      </c>
      <c r="T101" s="186">
        <v>0</v>
      </c>
      <c r="U101" s="187">
        <f t="shared" si="16"/>
        <v>0</v>
      </c>
      <c r="V101" s="186">
        <v>0</v>
      </c>
      <c r="W101" s="187">
        <f t="shared" si="17"/>
        <v>0</v>
      </c>
    </row>
    <row r="102" spans="1:23" ht="17.25" customHeight="1" x14ac:dyDescent="0.45">
      <c r="A102" s="185"/>
      <c r="B102" s="185"/>
      <c r="C102" s="185"/>
      <c r="D102" s="240" t="s">
        <v>237</v>
      </c>
      <c r="E102" s="185"/>
      <c r="F102" s="185"/>
      <c r="G102" s="185"/>
      <c r="H102" s="241"/>
      <c r="I102" s="241"/>
      <c r="J102" s="241"/>
      <c r="K102" s="187"/>
      <c r="L102" s="241"/>
      <c r="M102" s="186"/>
      <c r="N102" s="241"/>
      <c r="O102" s="241"/>
      <c r="P102" s="241"/>
      <c r="Q102" s="241"/>
      <c r="R102" s="241"/>
      <c r="S102" s="241"/>
      <c r="T102" s="241"/>
      <c r="U102" s="241"/>
      <c r="V102" s="241"/>
      <c r="W102" s="187">
        <f t="shared" si="17"/>
        <v>0</v>
      </c>
    </row>
    <row r="103" spans="1:23" ht="17.25" customHeight="1" x14ac:dyDescent="0.45">
      <c r="A103" s="179"/>
      <c r="B103" s="185">
        <f t="shared" si="12"/>
        <v>82</v>
      </c>
      <c r="C103" s="189" t="s">
        <v>238</v>
      </c>
      <c r="D103" s="196" t="s">
        <v>321</v>
      </c>
      <c r="E103" s="178" t="s">
        <v>119</v>
      </c>
      <c r="F103" s="185">
        <v>5</v>
      </c>
      <c r="G103" s="178" t="s">
        <v>322</v>
      </c>
      <c r="H103" s="186">
        <v>6</v>
      </c>
      <c r="I103" s="187">
        <v>6</v>
      </c>
      <c r="J103" s="187">
        <v>6</v>
      </c>
      <c r="K103" s="187">
        <v>6</v>
      </c>
      <c r="L103" s="186">
        <v>0</v>
      </c>
      <c r="M103" s="186">
        <f t="shared" si="18"/>
        <v>6</v>
      </c>
      <c r="N103" s="187">
        <v>3500</v>
      </c>
      <c r="O103" s="187">
        <f t="shared" ref="O103:O132" si="19">M103*N103</f>
        <v>21000</v>
      </c>
      <c r="P103" s="186">
        <v>0</v>
      </c>
      <c r="Q103" s="187">
        <f t="shared" ref="Q103:Q159" si="20">N103*P103</f>
        <v>0</v>
      </c>
      <c r="R103" s="186">
        <v>3</v>
      </c>
      <c r="S103" s="187">
        <f t="shared" ref="S103:S159" si="21">$N103*R103</f>
        <v>10500</v>
      </c>
      <c r="T103" s="186">
        <v>0</v>
      </c>
      <c r="U103" s="187">
        <f t="shared" ref="U103:U159" si="22">$N103*T103</f>
        <v>0</v>
      </c>
      <c r="V103" s="186">
        <v>3</v>
      </c>
      <c r="W103" s="187">
        <f t="shared" si="17"/>
        <v>10500</v>
      </c>
    </row>
    <row r="104" spans="1:23" ht="17.25" customHeight="1" x14ac:dyDescent="0.45">
      <c r="A104" s="179"/>
      <c r="B104" s="185">
        <f t="shared" si="12"/>
        <v>83</v>
      </c>
      <c r="C104" s="189" t="s">
        <v>239</v>
      </c>
      <c r="D104" s="196" t="s">
        <v>323</v>
      </c>
      <c r="E104" s="185" t="s">
        <v>119</v>
      </c>
      <c r="F104" s="185">
        <v>5</v>
      </c>
      <c r="G104" s="185" t="s">
        <v>322</v>
      </c>
      <c r="H104" s="186">
        <v>6</v>
      </c>
      <c r="I104" s="187">
        <v>6</v>
      </c>
      <c r="J104" s="187">
        <v>6</v>
      </c>
      <c r="K104" s="187">
        <v>6</v>
      </c>
      <c r="L104" s="186">
        <v>3</v>
      </c>
      <c r="M104" s="186">
        <f t="shared" si="18"/>
        <v>3</v>
      </c>
      <c r="N104" s="187">
        <v>6500</v>
      </c>
      <c r="O104" s="187">
        <f t="shared" si="19"/>
        <v>19500</v>
      </c>
      <c r="P104" s="186">
        <v>0</v>
      </c>
      <c r="Q104" s="187">
        <f t="shared" si="20"/>
        <v>0</v>
      </c>
      <c r="R104" s="186">
        <v>3</v>
      </c>
      <c r="S104" s="187">
        <f t="shared" si="21"/>
        <v>19500</v>
      </c>
      <c r="T104" s="186">
        <v>0</v>
      </c>
      <c r="U104" s="187">
        <f t="shared" si="22"/>
        <v>0</v>
      </c>
      <c r="V104" s="186">
        <v>0</v>
      </c>
      <c r="W104" s="187">
        <f t="shared" si="17"/>
        <v>0</v>
      </c>
    </row>
    <row r="105" spans="1:23" ht="17.25" customHeight="1" x14ac:dyDescent="0.45">
      <c r="A105" s="179"/>
      <c r="B105" s="185">
        <f t="shared" si="12"/>
        <v>84</v>
      </c>
      <c r="C105" s="189" t="s">
        <v>240</v>
      </c>
      <c r="D105" s="196" t="s">
        <v>324</v>
      </c>
      <c r="E105" s="185" t="s">
        <v>119</v>
      </c>
      <c r="F105" s="185">
        <v>5</v>
      </c>
      <c r="G105" s="185" t="s">
        <v>322</v>
      </c>
      <c r="H105" s="186">
        <v>6</v>
      </c>
      <c r="I105" s="187">
        <v>6</v>
      </c>
      <c r="J105" s="187">
        <v>6</v>
      </c>
      <c r="K105" s="187">
        <v>6</v>
      </c>
      <c r="L105" s="186">
        <v>3</v>
      </c>
      <c r="M105" s="186">
        <f t="shared" si="18"/>
        <v>3</v>
      </c>
      <c r="N105" s="187">
        <v>5000</v>
      </c>
      <c r="O105" s="187">
        <f t="shared" si="19"/>
        <v>15000</v>
      </c>
      <c r="P105" s="186">
        <v>0</v>
      </c>
      <c r="Q105" s="187">
        <f t="shared" si="20"/>
        <v>0</v>
      </c>
      <c r="R105" s="186">
        <v>3</v>
      </c>
      <c r="S105" s="187">
        <f t="shared" si="21"/>
        <v>15000</v>
      </c>
      <c r="T105" s="186">
        <v>0</v>
      </c>
      <c r="U105" s="187">
        <f t="shared" si="22"/>
        <v>0</v>
      </c>
      <c r="V105" s="186">
        <v>0</v>
      </c>
      <c r="W105" s="187">
        <f t="shared" si="17"/>
        <v>0</v>
      </c>
    </row>
    <row r="106" spans="1:23" ht="17.25" customHeight="1" x14ac:dyDescent="0.45">
      <c r="A106" s="179"/>
      <c r="B106" s="185">
        <f t="shared" si="12"/>
        <v>85</v>
      </c>
      <c r="C106" s="189" t="s">
        <v>241</v>
      </c>
      <c r="D106" s="196" t="s">
        <v>101</v>
      </c>
      <c r="E106" s="185" t="s">
        <v>118</v>
      </c>
      <c r="F106" s="185">
        <v>2</v>
      </c>
      <c r="G106" s="185" t="s">
        <v>50</v>
      </c>
      <c r="H106" s="186">
        <v>6</v>
      </c>
      <c r="I106" s="187">
        <v>6</v>
      </c>
      <c r="J106" s="187">
        <v>6</v>
      </c>
      <c r="K106" s="187">
        <v>6</v>
      </c>
      <c r="L106" s="186">
        <v>0</v>
      </c>
      <c r="M106" s="186">
        <v>0</v>
      </c>
      <c r="N106" s="187">
        <v>900</v>
      </c>
      <c r="O106" s="187">
        <f t="shared" si="19"/>
        <v>0</v>
      </c>
      <c r="P106" s="186">
        <v>0</v>
      </c>
      <c r="Q106" s="187">
        <f t="shared" si="20"/>
        <v>0</v>
      </c>
      <c r="R106" s="186">
        <v>0</v>
      </c>
      <c r="S106" s="187">
        <f t="shared" si="21"/>
        <v>0</v>
      </c>
      <c r="T106" s="186">
        <v>0</v>
      </c>
      <c r="U106" s="187">
        <f t="shared" si="22"/>
        <v>0</v>
      </c>
      <c r="V106" s="186">
        <v>0</v>
      </c>
      <c r="W106" s="187">
        <f t="shared" si="17"/>
        <v>0</v>
      </c>
    </row>
    <row r="107" spans="1:23" ht="17.25" customHeight="1" x14ac:dyDescent="0.45">
      <c r="A107" s="179"/>
      <c r="B107" s="185">
        <f t="shared" si="12"/>
        <v>86</v>
      </c>
      <c r="C107" s="189" t="s">
        <v>242</v>
      </c>
      <c r="D107" s="196" t="s">
        <v>102</v>
      </c>
      <c r="E107" s="185" t="s">
        <v>35</v>
      </c>
      <c r="F107" s="185">
        <v>100</v>
      </c>
      <c r="G107" s="185" t="s">
        <v>42</v>
      </c>
      <c r="H107" s="186">
        <v>8</v>
      </c>
      <c r="I107" s="187">
        <v>8</v>
      </c>
      <c r="J107" s="187">
        <v>8</v>
      </c>
      <c r="K107" s="187">
        <v>6</v>
      </c>
      <c r="L107" s="186">
        <v>10</v>
      </c>
      <c r="M107" s="186">
        <v>5</v>
      </c>
      <c r="N107" s="187">
        <v>2650</v>
      </c>
      <c r="O107" s="187">
        <f t="shared" si="19"/>
        <v>13250</v>
      </c>
      <c r="P107" s="186">
        <v>0</v>
      </c>
      <c r="Q107" s="187">
        <f t="shared" si="20"/>
        <v>0</v>
      </c>
      <c r="R107" s="186">
        <v>0</v>
      </c>
      <c r="S107" s="187">
        <f t="shared" si="21"/>
        <v>0</v>
      </c>
      <c r="T107" s="186">
        <v>5</v>
      </c>
      <c r="U107" s="187">
        <f t="shared" si="22"/>
        <v>13250</v>
      </c>
      <c r="V107" s="186">
        <v>0</v>
      </c>
      <c r="W107" s="187">
        <f t="shared" si="17"/>
        <v>0</v>
      </c>
    </row>
    <row r="108" spans="1:23" ht="17.25" customHeight="1" x14ac:dyDescent="0.45">
      <c r="A108" s="179"/>
      <c r="B108" s="185">
        <f t="shared" si="12"/>
        <v>87</v>
      </c>
      <c r="C108" s="189" t="s">
        <v>243</v>
      </c>
      <c r="D108" s="196" t="s">
        <v>103</v>
      </c>
      <c r="E108" s="185" t="s">
        <v>35</v>
      </c>
      <c r="F108" s="185">
        <v>100</v>
      </c>
      <c r="G108" s="185" t="s">
        <v>305</v>
      </c>
      <c r="H108" s="186">
        <v>2</v>
      </c>
      <c r="I108" s="187">
        <v>4</v>
      </c>
      <c r="J108" s="187">
        <v>4</v>
      </c>
      <c r="K108" s="187">
        <v>2</v>
      </c>
      <c r="L108" s="186">
        <v>0</v>
      </c>
      <c r="M108" s="186">
        <f t="shared" si="18"/>
        <v>2</v>
      </c>
      <c r="N108" s="187">
        <v>8000</v>
      </c>
      <c r="O108" s="187">
        <f t="shared" si="19"/>
        <v>16000</v>
      </c>
      <c r="P108" s="186">
        <v>1</v>
      </c>
      <c r="Q108" s="187">
        <f t="shared" si="20"/>
        <v>8000</v>
      </c>
      <c r="R108" s="186">
        <v>1</v>
      </c>
      <c r="S108" s="187">
        <f t="shared" si="21"/>
        <v>8000</v>
      </c>
      <c r="T108" s="186">
        <v>0</v>
      </c>
      <c r="U108" s="187">
        <f t="shared" si="22"/>
        <v>0</v>
      </c>
      <c r="V108" s="186">
        <v>0</v>
      </c>
      <c r="W108" s="187">
        <f t="shared" si="17"/>
        <v>0</v>
      </c>
    </row>
    <row r="109" spans="1:23" ht="17.25" customHeight="1" x14ac:dyDescent="0.45">
      <c r="A109" s="179"/>
      <c r="B109" s="185">
        <f>IF(B108&gt;0,B108+1,B107+1)</f>
        <v>88</v>
      </c>
      <c r="C109" s="189" t="s">
        <v>244</v>
      </c>
      <c r="D109" s="196" t="s">
        <v>325</v>
      </c>
      <c r="E109" s="185" t="s">
        <v>118</v>
      </c>
      <c r="F109" s="185">
        <v>1</v>
      </c>
      <c r="G109" s="185" t="s">
        <v>118</v>
      </c>
      <c r="H109" s="186">
        <v>1</v>
      </c>
      <c r="I109" s="187">
        <v>1</v>
      </c>
      <c r="J109" s="187">
        <v>1</v>
      </c>
      <c r="K109" s="187">
        <v>1</v>
      </c>
      <c r="L109" s="186">
        <v>0</v>
      </c>
      <c r="M109" s="186">
        <f t="shared" si="18"/>
        <v>1</v>
      </c>
      <c r="N109" s="187">
        <v>5000</v>
      </c>
      <c r="O109" s="187">
        <f t="shared" si="19"/>
        <v>5000</v>
      </c>
      <c r="P109" s="186">
        <v>1</v>
      </c>
      <c r="Q109" s="187">
        <f t="shared" si="20"/>
        <v>5000</v>
      </c>
      <c r="R109" s="186">
        <v>0</v>
      </c>
      <c r="S109" s="187">
        <f t="shared" si="21"/>
        <v>0</v>
      </c>
      <c r="T109" s="186">
        <v>0</v>
      </c>
      <c r="U109" s="187">
        <f t="shared" si="22"/>
        <v>0</v>
      </c>
      <c r="V109" s="186">
        <v>0</v>
      </c>
      <c r="W109" s="187">
        <f t="shared" si="17"/>
        <v>0</v>
      </c>
    </row>
    <row r="110" spans="1:23" ht="17.25" customHeight="1" x14ac:dyDescent="0.45">
      <c r="A110" s="179"/>
      <c r="B110" s="185">
        <f>IF(B109&gt;0,B109+1,B108+1)</f>
        <v>89</v>
      </c>
      <c r="C110" s="189" t="s">
        <v>245</v>
      </c>
      <c r="D110" s="198" t="s">
        <v>250</v>
      </c>
      <c r="E110" s="201" t="s">
        <v>42</v>
      </c>
      <c r="F110" s="185">
        <v>1</v>
      </c>
      <c r="G110" s="201" t="s">
        <v>251</v>
      </c>
      <c r="H110" s="186">
        <v>20000</v>
      </c>
      <c r="I110" s="187">
        <v>24800</v>
      </c>
      <c r="J110" s="187">
        <v>24800</v>
      </c>
      <c r="K110" s="187">
        <v>35200</v>
      </c>
      <c r="L110" s="186">
        <v>0</v>
      </c>
      <c r="M110" s="186">
        <f t="shared" si="18"/>
        <v>35200</v>
      </c>
      <c r="N110" s="187">
        <v>25</v>
      </c>
      <c r="O110" s="187">
        <f t="shared" si="19"/>
        <v>880000</v>
      </c>
      <c r="P110" s="186">
        <v>8800</v>
      </c>
      <c r="Q110" s="187">
        <f t="shared" si="20"/>
        <v>220000</v>
      </c>
      <c r="R110" s="186">
        <v>8800</v>
      </c>
      <c r="S110" s="187">
        <f t="shared" si="21"/>
        <v>220000</v>
      </c>
      <c r="T110" s="186">
        <v>8800</v>
      </c>
      <c r="U110" s="187">
        <f t="shared" si="22"/>
        <v>220000</v>
      </c>
      <c r="V110" s="186">
        <v>8800</v>
      </c>
      <c r="W110" s="187">
        <f t="shared" si="17"/>
        <v>220000</v>
      </c>
    </row>
    <row r="111" spans="1:23" ht="17.25" customHeight="1" x14ac:dyDescent="0.45">
      <c r="A111" s="179"/>
      <c r="B111" s="185">
        <f t="shared" si="12"/>
        <v>90</v>
      </c>
      <c r="C111" s="189" t="s">
        <v>246</v>
      </c>
      <c r="D111" s="184" t="s">
        <v>311</v>
      </c>
      <c r="E111" s="185" t="s">
        <v>49</v>
      </c>
      <c r="F111" s="185">
        <v>30</v>
      </c>
      <c r="G111" s="185" t="s">
        <v>42</v>
      </c>
      <c r="H111" s="186">
        <v>10</v>
      </c>
      <c r="I111" s="187">
        <v>3</v>
      </c>
      <c r="J111" s="187">
        <v>3</v>
      </c>
      <c r="K111" s="187">
        <v>0</v>
      </c>
      <c r="L111" s="186">
        <v>0</v>
      </c>
      <c r="M111" s="186">
        <v>0</v>
      </c>
      <c r="N111" s="187">
        <v>7490</v>
      </c>
      <c r="O111" s="187">
        <f t="shared" si="19"/>
        <v>0</v>
      </c>
      <c r="P111" s="186">
        <v>0</v>
      </c>
      <c r="Q111" s="187">
        <f t="shared" si="20"/>
        <v>0</v>
      </c>
      <c r="R111" s="186">
        <v>0</v>
      </c>
      <c r="S111" s="187">
        <f t="shared" si="21"/>
        <v>0</v>
      </c>
      <c r="T111" s="186">
        <v>0</v>
      </c>
      <c r="U111" s="187">
        <f t="shared" si="22"/>
        <v>0</v>
      </c>
      <c r="V111" s="186">
        <v>0</v>
      </c>
      <c r="W111" s="187">
        <f t="shared" si="17"/>
        <v>0</v>
      </c>
    </row>
    <row r="112" spans="1:23" ht="17.25" customHeight="1" x14ac:dyDescent="0.45">
      <c r="A112" s="179"/>
      <c r="B112" s="185">
        <f t="shared" si="12"/>
        <v>91</v>
      </c>
      <c r="C112" s="189" t="s">
        <v>247</v>
      </c>
      <c r="D112" s="199" t="s">
        <v>110</v>
      </c>
      <c r="E112" s="201" t="s">
        <v>42</v>
      </c>
      <c r="F112" s="185">
        <v>48</v>
      </c>
      <c r="G112" s="201" t="s">
        <v>42</v>
      </c>
      <c r="H112" s="186">
        <v>2</v>
      </c>
      <c r="I112" s="187">
        <v>2</v>
      </c>
      <c r="J112" s="187">
        <v>2</v>
      </c>
      <c r="K112" s="187">
        <v>0</v>
      </c>
      <c r="L112" s="186">
        <v>0</v>
      </c>
      <c r="M112" s="186">
        <v>0</v>
      </c>
      <c r="N112" s="187">
        <v>12840</v>
      </c>
      <c r="O112" s="187">
        <f t="shared" si="19"/>
        <v>0</v>
      </c>
      <c r="P112" s="186">
        <v>0</v>
      </c>
      <c r="Q112" s="187">
        <f t="shared" si="20"/>
        <v>0</v>
      </c>
      <c r="R112" s="186">
        <v>0</v>
      </c>
      <c r="S112" s="187">
        <f t="shared" si="21"/>
        <v>0</v>
      </c>
      <c r="T112" s="186">
        <v>0</v>
      </c>
      <c r="U112" s="187">
        <f t="shared" si="22"/>
        <v>0</v>
      </c>
      <c r="V112" s="186">
        <v>0</v>
      </c>
      <c r="W112" s="187">
        <f t="shared" si="17"/>
        <v>0</v>
      </c>
    </row>
    <row r="113" spans="1:23" ht="17.25" customHeight="1" x14ac:dyDescent="0.45">
      <c r="A113" s="179"/>
      <c r="B113" s="185">
        <f t="shared" si="12"/>
        <v>92</v>
      </c>
      <c r="C113" s="189" t="s">
        <v>248</v>
      </c>
      <c r="D113" s="200" t="s">
        <v>340</v>
      </c>
      <c r="E113" s="201" t="s">
        <v>49</v>
      </c>
      <c r="F113" s="185">
        <v>1</v>
      </c>
      <c r="G113" s="201" t="s">
        <v>49</v>
      </c>
      <c r="H113" s="186">
        <v>2</v>
      </c>
      <c r="I113" s="187">
        <v>2</v>
      </c>
      <c r="J113" s="187">
        <v>2</v>
      </c>
      <c r="K113" s="187">
        <v>2</v>
      </c>
      <c r="L113" s="186">
        <v>0</v>
      </c>
      <c r="M113" s="186">
        <v>0</v>
      </c>
      <c r="N113" s="187">
        <v>2000</v>
      </c>
      <c r="O113" s="187">
        <f t="shared" si="19"/>
        <v>0</v>
      </c>
      <c r="P113" s="186">
        <v>0</v>
      </c>
      <c r="Q113" s="187">
        <f t="shared" si="20"/>
        <v>0</v>
      </c>
      <c r="R113" s="186">
        <v>0</v>
      </c>
      <c r="S113" s="187">
        <f t="shared" si="21"/>
        <v>0</v>
      </c>
      <c r="T113" s="186">
        <v>0</v>
      </c>
      <c r="U113" s="187">
        <f t="shared" si="22"/>
        <v>0</v>
      </c>
      <c r="V113" s="186">
        <v>0</v>
      </c>
      <c r="W113" s="187">
        <f t="shared" si="17"/>
        <v>0</v>
      </c>
    </row>
    <row r="114" spans="1:23" ht="17.25" customHeight="1" x14ac:dyDescent="0.45">
      <c r="A114" s="179"/>
      <c r="B114" s="185">
        <f t="shared" si="12"/>
        <v>93</v>
      </c>
      <c r="C114" s="189" t="s">
        <v>249</v>
      </c>
      <c r="D114" s="196" t="s">
        <v>104</v>
      </c>
      <c r="E114" s="185" t="s">
        <v>35</v>
      </c>
      <c r="F114" s="185">
        <v>200</v>
      </c>
      <c r="G114" s="185" t="s">
        <v>305</v>
      </c>
      <c r="H114" s="186">
        <v>8</v>
      </c>
      <c r="I114" s="187">
        <v>8</v>
      </c>
      <c r="J114" s="187">
        <v>8</v>
      </c>
      <c r="K114" s="187">
        <v>8</v>
      </c>
      <c r="L114" s="186">
        <v>0</v>
      </c>
      <c r="M114" s="186">
        <f t="shared" si="18"/>
        <v>8</v>
      </c>
      <c r="N114" s="187">
        <v>8000</v>
      </c>
      <c r="O114" s="187">
        <f t="shared" si="19"/>
        <v>64000</v>
      </c>
      <c r="P114" s="186">
        <v>2</v>
      </c>
      <c r="Q114" s="187">
        <f t="shared" si="20"/>
        <v>16000</v>
      </c>
      <c r="R114" s="186">
        <v>2</v>
      </c>
      <c r="S114" s="187">
        <f t="shared" si="21"/>
        <v>16000</v>
      </c>
      <c r="T114" s="186">
        <v>2</v>
      </c>
      <c r="U114" s="187">
        <f t="shared" si="22"/>
        <v>16000</v>
      </c>
      <c r="V114" s="186">
        <v>2</v>
      </c>
      <c r="W114" s="187">
        <f t="shared" si="17"/>
        <v>16000</v>
      </c>
    </row>
    <row r="115" spans="1:23" ht="17.25" customHeight="1" x14ac:dyDescent="0.45">
      <c r="A115" s="179"/>
      <c r="B115" s="185">
        <f t="shared" si="12"/>
        <v>94</v>
      </c>
      <c r="C115" s="189" t="s">
        <v>252</v>
      </c>
      <c r="D115" s="196" t="s">
        <v>105</v>
      </c>
      <c r="E115" s="185" t="s">
        <v>35</v>
      </c>
      <c r="F115" s="185">
        <v>200</v>
      </c>
      <c r="G115" s="185" t="s">
        <v>305</v>
      </c>
      <c r="H115" s="186">
        <v>12</v>
      </c>
      <c r="I115" s="187">
        <v>12</v>
      </c>
      <c r="J115" s="187">
        <v>12</v>
      </c>
      <c r="K115" s="187">
        <v>12</v>
      </c>
      <c r="L115" s="186">
        <v>1</v>
      </c>
      <c r="M115" s="186">
        <v>12</v>
      </c>
      <c r="N115" s="187">
        <v>8000</v>
      </c>
      <c r="O115" s="187">
        <f t="shared" si="19"/>
        <v>96000</v>
      </c>
      <c r="P115" s="186">
        <v>3</v>
      </c>
      <c r="Q115" s="187">
        <f t="shared" si="20"/>
        <v>24000</v>
      </c>
      <c r="R115" s="186">
        <v>3</v>
      </c>
      <c r="S115" s="187">
        <f t="shared" si="21"/>
        <v>24000</v>
      </c>
      <c r="T115" s="186">
        <v>3</v>
      </c>
      <c r="U115" s="187">
        <f t="shared" si="22"/>
        <v>24000</v>
      </c>
      <c r="V115" s="186">
        <v>3</v>
      </c>
      <c r="W115" s="187">
        <f t="shared" si="17"/>
        <v>24000</v>
      </c>
    </row>
    <row r="116" spans="1:23" ht="17.25" customHeight="1" x14ac:dyDescent="0.45">
      <c r="A116" s="179"/>
      <c r="B116" s="185">
        <f t="shared" si="12"/>
        <v>95</v>
      </c>
      <c r="C116" s="189" t="s">
        <v>253</v>
      </c>
      <c r="D116" s="196" t="s">
        <v>106</v>
      </c>
      <c r="E116" s="185" t="s">
        <v>50</v>
      </c>
      <c r="F116" s="185">
        <v>1</v>
      </c>
      <c r="G116" s="185" t="s">
        <v>50</v>
      </c>
      <c r="H116" s="186">
        <v>8</v>
      </c>
      <c r="I116" s="187">
        <v>8</v>
      </c>
      <c r="J116" s="187">
        <v>8</v>
      </c>
      <c r="K116" s="187">
        <v>8</v>
      </c>
      <c r="L116" s="186">
        <v>0</v>
      </c>
      <c r="M116" s="186">
        <v>8</v>
      </c>
      <c r="N116" s="187">
        <v>6900</v>
      </c>
      <c r="O116" s="187">
        <f t="shared" si="19"/>
        <v>55200</v>
      </c>
      <c r="P116" s="186">
        <v>2</v>
      </c>
      <c r="Q116" s="187">
        <f t="shared" si="20"/>
        <v>13800</v>
      </c>
      <c r="R116" s="186">
        <v>2</v>
      </c>
      <c r="S116" s="187">
        <f t="shared" si="21"/>
        <v>13800</v>
      </c>
      <c r="T116" s="186">
        <v>2</v>
      </c>
      <c r="U116" s="187">
        <f t="shared" si="22"/>
        <v>13800</v>
      </c>
      <c r="V116" s="186">
        <v>2</v>
      </c>
      <c r="W116" s="187">
        <f t="shared" si="17"/>
        <v>13800</v>
      </c>
    </row>
    <row r="117" spans="1:23" ht="17.25" customHeight="1" x14ac:dyDescent="0.45">
      <c r="A117" s="179"/>
      <c r="B117" s="185">
        <f>IF(B116&gt;0,B116+1,B115+1)</f>
        <v>96</v>
      </c>
      <c r="C117" s="189" t="s">
        <v>254</v>
      </c>
      <c r="D117" s="196" t="s">
        <v>107</v>
      </c>
      <c r="E117" s="185" t="s">
        <v>50</v>
      </c>
      <c r="F117" s="185">
        <v>1500</v>
      </c>
      <c r="G117" s="185" t="s">
        <v>305</v>
      </c>
      <c r="H117" s="186">
        <v>8</v>
      </c>
      <c r="I117" s="187">
        <v>8</v>
      </c>
      <c r="J117" s="187">
        <v>8</v>
      </c>
      <c r="K117" s="187">
        <v>8</v>
      </c>
      <c r="L117" s="186">
        <v>0</v>
      </c>
      <c r="M117" s="186">
        <f t="shared" si="18"/>
        <v>8</v>
      </c>
      <c r="N117" s="187">
        <v>8000</v>
      </c>
      <c r="O117" s="187">
        <f t="shared" si="19"/>
        <v>64000</v>
      </c>
      <c r="P117" s="186">
        <v>2</v>
      </c>
      <c r="Q117" s="187">
        <f t="shared" si="20"/>
        <v>16000</v>
      </c>
      <c r="R117" s="186">
        <v>2</v>
      </c>
      <c r="S117" s="187">
        <f t="shared" si="21"/>
        <v>16000</v>
      </c>
      <c r="T117" s="186">
        <v>2</v>
      </c>
      <c r="U117" s="187">
        <f t="shared" si="22"/>
        <v>16000</v>
      </c>
      <c r="V117" s="186">
        <v>2</v>
      </c>
      <c r="W117" s="187">
        <f t="shared" si="17"/>
        <v>16000</v>
      </c>
    </row>
    <row r="118" spans="1:23" ht="17.25" customHeight="1" x14ac:dyDescent="0.45">
      <c r="A118" s="179"/>
      <c r="B118" s="185">
        <f>IF(B117&gt;0,B117+1,B116+1)</f>
        <v>97</v>
      </c>
      <c r="C118" s="189" t="s">
        <v>255</v>
      </c>
      <c r="D118" s="184" t="s">
        <v>108</v>
      </c>
      <c r="E118" s="185" t="s">
        <v>49</v>
      </c>
      <c r="F118" s="185">
        <v>1</v>
      </c>
      <c r="G118" s="185" t="s">
        <v>49</v>
      </c>
      <c r="H118" s="186">
        <v>4</v>
      </c>
      <c r="I118" s="187">
        <v>4</v>
      </c>
      <c r="J118" s="187">
        <v>4</v>
      </c>
      <c r="K118" s="187">
        <v>4</v>
      </c>
      <c r="L118" s="186">
        <v>1</v>
      </c>
      <c r="M118" s="186">
        <v>4</v>
      </c>
      <c r="N118" s="187">
        <v>8500</v>
      </c>
      <c r="O118" s="187">
        <f t="shared" si="19"/>
        <v>34000</v>
      </c>
      <c r="P118" s="186">
        <v>1</v>
      </c>
      <c r="Q118" s="187">
        <f t="shared" si="20"/>
        <v>8500</v>
      </c>
      <c r="R118" s="186">
        <v>1</v>
      </c>
      <c r="S118" s="187">
        <f t="shared" si="21"/>
        <v>8500</v>
      </c>
      <c r="T118" s="186">
        <v>1</v>
      </c>
      <c r="U118" s="187">
        <f t="shared" si="22"/>
        <v>8500</v>
      </c>
      <c r="V118" s="186">
        <v>1</v>
      </c>
      <c r="W118" s="187">
        <f t="shared" si="17"/>
        <v>8500</v>
      </c>
    </row>
    <row r="119" spans="1:23" ht="17.25" customHeight="1" x14ac:dyDescent="0.45">
      <c r="A119" s="179"/>
      <c r="B119" s="185">
        <f t="shared" si="12"/>
        <v>98</v>
      </c>
      <c r="C119" s="189" t="s">
        <v>256</v>
      </c>
      <c r="D119" s="184" t="s">
        <v>109</v>
      </c>
      <c r="E119" s="185" t="s">
        <v>49</v>
      </c>
      <c r="F119" s="185">
        <v>1</v>
      </c>
      <c r="G119" s="185" t="s">
        <v>49</v>
      </c>
      <c r="H119" s="186">
        <v>2</v>
      </c>
      <c r="I119" s="187">
        <v>2</v>
      </c>
      <c r="J119" s="187">
        <v>2</v>
      </c>
      <c r="K119" s="187">
        <v>3</v>
      </c>
      <c r="L119" s="186">
        <v>0</v>
      </c>
      <c r="M119" s="186">
        <f t="shared" si="18"/>
        <v>3</v>
      </c>
      <c r="N119" s="187">
        <v>8500</v>
      </c>
      <c r="O119" s="187">
        <f t="shared" si="19"/>
        <v>25500</v>
      </c>
      <c r="P119" s="186">
        <v>1</v>
      </c>
      <c r="Q119" s="187">
        <f t="shared" si="20"/>
        <v>8500</v>
      </c>
      <c r="R119" s="186">
        <v>0</v>
      </c>
      <c r="S119" s="187">
        <f t="shared" si="21"/>
        <v>0</v>
      </c>
      <c r="T119" s="186">
        <v>1</v>
      </c>
      <c r="U119" s="187">
        <f t="shared" si="22"/>
        <v>8500</v>
      </c>
      <c r="V119" s="186">
        <v>1</v>
      </c>
      <c r="W119" s="187">
        <f t="shared" si="17"/>
        <v>8500</v>
      </c>
    </row>
    <row r="120" spans="1:23" ht="17.25" customHeight="1" x14ac:dyDescent="0.45">
      <c r="A120" s="179"/>
      <c r="B120" s="185">
        <f t="shared" si="12"/>
        <v>99</v>
      </c>
      <c r="C120" s="189" t="s">
        <v>257</v>
      </c>
      <c r="D120" s="196" t="s">
        <v>335</v>
      </c>
      <c r="E120" s="185" t="s">
        <v>49</v>
      </c>
      <c r="F120" s="185">
        <v>1</v>
      </c>
      <c r="G120" s="185" t="s">
        <v>49</v>
      </c>
      <c r="H120" s="186">
        <v>4</v>
      </c>
      <c r="I120" s="187">
        <v>4</v>
      </c>
      <c r="J120" s="187">
        <v>4</v>
      </c>
      <c r="K120" s="187">
        <v>4</v>
      </c>
      <c r="L120" s="186">
        <v>0</v>
      </c>
      <c r="M120" s="186">
        <f t="shared" si="18"/>
        <v>4</v>
      </c>
      <c r="N120" s="187">
        <v>8000</v>
      </c>
      <c r="O120" s="187">
        <f t="shared" si="19"/>
        <v>32000</v>
      </c>
      <c r="P120" s="186">
        <v>1</v>
      </c>
      <c r="Q120" s="187">
        <f t="shared" si="20"/>
        <v>8000</v>
      </c>
      <c r="R120" s="186">
        <v>1</v>
      </c>
      <c r="S120" s="187">
        <f t="shared" si="21"/>
        <v>8000</v>
      </c>
      <c r="T120" s="186">
        <v>1</v>
      </c>
      <c r="U120" s="187">
        <f t="shared" si="22"/>
        <v>8000</v>
      </c>
      <c r="V120" s="186">
        <v>1</v>
      </c>
      <c r="W120" s="187">
        <f t="shared" si="17"/>
        <v>8000</v>
      </c>
    </row>
    <row r="121" spans="1:23" ht="17.25" customHeight="1" x14ac:dyDescent="0.5">
      <c r="H121" s="242" t="s">
        <v>375</v>
      </c>
    </row>
    <row r="122" spans="1:23" ht="17.25" customHeight="1" x14ac:dyDescent="0.45">
      <c r="A122" s="165" t="s">
        <v>122</v>
      </c>
      <c r="B122" s="165" t="s">
        <v>15</v>
      </c>
      <c r="C122" s="165" t="s">
        <v>120</v>
      </c>
      <c r="D122" s="165"/>
      <c r="E122" s="165" t="s">
        <v>124</v>
      </c>
      <c r="F122" s="165" t="s">
        <v>16</v>
      </c>
      <c r="G122" s="165" t="s">
        <v>31</v>
      </c>
      <c r="H122" s="166" t="s">
        <v>18</v>
      </c>
      <c r="I122" s="167"/>
      <c r="J122" s="168"/>
      <c r="K122" s="165" t="s">
        <v>19</v>
      </c>
      <c r="L122" s="165" t="s">
        <v>20</v>
      </c>
      <c r="M122" s="169" t="s">
        <v>21</v>
      </c>
      <c r="N122" s="169" t="s">
        <v>17</v>
      </c>
      <c r="O122" s="169" t="s">
        <v>33</v>
      </c>
      <c r="P122" s="170" t="s">
        <v>22</v>
      </c>
      <c r="Q122" s="171"/>
      <c r="R122" s="170" t="s">
        <v>23</v>
      </c>
      <c r="S122" s="171"/>
      <c r="T122" s="170" t="s">
        <v>24</v>
      </c>
      <c r="U122" s="171"/>
      <c r="V122" s="170" t="s">
        <v>25</v>
      </c>
      <c r="W122" s="171"/>
    </row>
    <row r="123" spans="1:23" ht="17.25" customHeight="1" x14ac:dyDescent="0.45">
      <c r="A123" s="172"/>
      <c r="B123" s="172" t="s">
        <v>26</v>
      </c>
      <c r="C123" s="172" t="s">
        <v>121</v>
      </c>
      <c r="D123" s="172" t="s">
        <v>123</v>
      </c>
      <c r="E123" s="172" t="s">
        <v>125</v>
      </c>
      <c r="F123" s="172" t="s">
        <v>27</v>
      </c>
      <c r="G123" s="172" t="s">
        <v>27</v>
      </c>
      <c r="H123" s="173" t="s">
        <v>29</v>
      </c>
      <c r="I123" s="174"/>
      <c r="J123" s="175"/>
      <c r="K123" s="172" t="s">
        <v>143</v>
      </c>
      <c r="L123" s="172" t="s">
        <v>30</v>
      </c>
      <c r="M123" s="176" t="s">
        <v>126</v>
      </c>
      <c r="N123" s="176" t="s">
        <v>28</v>
      </c>
      <c r="O123" s="176" t="s">
        <v>127</v>
      </c>
      <c r="P123" s="177" t="s">
        <v>316</v>
      </c>
      <c r="Q123" s="177"/>
      <c r="R123" s="177" t="s">
        <v>317</v>
      </c>
      <c r="S123" s="177"/>
      <c r="T123" s="177" t="s">
        <v>318</v>
      </c>
      <c r="U123" s="177"/>
      <c r="V123" s="177" t="s">
        <v>319</v>
      </c>
      <c r="W123" s="177"/>
    </row>
    <row r="124" spans="1:23" ht="17.25" customHeight="1" x14ac:dyDescent="0.45">
      <c r="A124" s="178"/>
      <c r="B124" s="178"/>
      <c r="C124" s="178"/>
      <c r="D124" s="178"/>
      <c r="E124" s="178"/>
      <c r="F124" s="178"/>
      <c r="G124" s="178"/>
      <c r="H124" s="179">
        <v>2561</v>
      </c>
      <c r="I124" s="178">
        <v>2562</v>
      </c>
      <c r="J124" s="178">
        <v>2563</v>
      </c>
      <c r="K124" s="178">
        <f>J124+1</f>
        <v>2564</v>
      </c>
      <c r="L124" s="178" t="s">
        <v>32</v>
      </c>
      <c r="M124" s="178">
        <f>J124+1</f>
        <v>2564</v>
      </c>
      <c r="N124" s="180" t="s">
        <v>31</v>
      </c>
      <c r="O124" s="180"/>
      <c r="P124" s="179" t="s">
        <v>12</v>
      </c>
      <c r="Q124" s="181" t="s">
        <v>128</v>
      </c>
      <c r="R124" s="179" t="s">
        <v>12</v>
      </c>
      <c r="S124" s="181" t="s">
        <v>128</v>
      </c>
      <c r="T124" s="179" t="s">
        <v>12</v>
      </c>
      <c r="U124" s="181" t="s">
        <v>128</v>
      </c>
      <c r="V124" s="179" t="s">
        <v>12</v>
      </c>
      <c r="W124" s="181" t="s">
        <v>128</v>
      </c>
    </row>
    <row r="125" spans="1:23" ht="17.25" customHeight="1" x14ac:dyDescent="0.45">
      <c r="A125" s="179"/>
      <c r="B125" s="185">
        <f>IF(B120&gt;0,B120+1,B119+1)</f>
        <v>100</v>
      </c>
      <c r="C125" s="189" t="s">
        <v>258</v>
      </c>
      <c r="D125" s="198" t="s">
        <v>111</v>
      </c>
      <c r="E125" s="179" t="s">
        <v>118</v>
      </c>
      <c r="F125" s="185">
        <v>1</v>
      </c>
      <c r="G125" s="179" t="s">
        <v>118</v>
      </c>
      <c r="H125" s="186">
        <v>2</v>
      </c>
      <c r="I125" s="187">
        <v>2</v>
      </c>
      <c r="J125" s="187">
        <v>2</v>
      </c>
      <c r="K125" s="187">
        <v>2</v>
      </c>
      <c r="L125" s="186">
        <v>0</v>
      </c>
      <c r="M125" s="186">
        <v>1</v>
      </c>
      <c r="N125" s="187">
        <v>9600</v>
      </c>
      <c r="O125" s="187">
        <f t="shared" si="19"/>
        <v>9600</v>
      </c>
      <c r="P125" s="186">
        <v>1</v>
      </c>
      <c r="Q125" s="187">
        <f t="shared" si="20"/>
        <v>9600</v>
      </c>
      <c r="R125" s="186">
        <v>0</v>
      </c>
      <c r="S125" s="187">
        <f t="shared" si="21"/>
        <v>0</v>
      </c>
      <c r="T125" s="186">
        <v>0</v>
      </c>
      <c r="U125" s="187">
        <f t="shared" si="22"/>
        <v>0</v>
      </c>
      <c r="V125" s="186">
        <v>0</v>
      </c>
      <c r="W125" s="187">
        <f t="shared" si="17"/>
        <v>0</v>
      </c>
    </row>
    <row r="126" spans="1:23" ht="17.25" customHeight="1" x14ac:dyDescent="0.45">
      <c r="A126" s="179"/>
      <c r="B126" s="185">
        <f>IF(B125&gt;0,B125+1,B120+1)</f>
        <v>101</v>
      </c>
      <c r="C126" s="189" t="s">
        <v>312</v>
      </c>
      <c r="D126" s="198" t="s">
        <v>336</v>
      </c>
      <c r="E126" s="201" t="s">
        <v>42</v>
      </c>
      <c r="F126" s="185">
        <v>100</v>
      </c>
      <c r="G126" s="201" t="s">
        <v>42</v>
      </c>
      <c r="H126" s="186">
        <v>1</v>
      </c>
      <c r="I126" s="187">
        <v>1</v>
      </c>
      <c r="J126" s="187">
        <v>1</v>
      </c>
      <c r="K126" s="187">
        <v>1</v>
      </c>
      <c r="L126" s="186">
        <v>0</v>
      </c>
      <c r="M126" s="186">
        <v>2</v>
      </c>
      <c r="N126" s="187">
        <v>1900</v>
      </c>
      <c r="O126" s="187">
        <f t="shared" si="19"/>
        <v>3800</v>
      </c>
      <c r="P126" s="186">
        <v>1</v>
      </c>
      <c r="Q126" s="187">
        <f t="shared" si="20"/>
        <v>1900</v>
      </c>
      <c r="R126" s="186">
        <v>0</v>
      </c>
      <c r="S126" s="187">
        <f t="shared" si="21"/>
        <v>0</v>
      </c>
      <c r="T126" s="186">
        <v>1</v>
      </c>
      <c r="U126" s="187">
        <f t="shared" si="22"/>
        <v>1900</v>
      </c>
      <c r="V126" s="186">
        <v>0</v>
      </c>
      <c r="W126" s="187">
        <f t="shared" si="17"/>
        <v>0</v>
      </c>
    </row>
    <row r="127" spans="1:23" ht="17.25" customHeight="1" x14ac:dyDescent="0.45">
      <c r="A127" s="185"/>
      <c r="B127" s="185"/>
      <c r="C127" s="185"/>
      <c r="D127" s="240" t="s">
        <v>259</v>
      </c>
      <c r="E127" s="185"/>
      <c r="F127" s="185"/>
      <c r="G127" s="185"/>
      <c r="H127" s="241"/>
      <c r="I127" s="241"/>
      <c r="J127" s="241"/>
      <c r="K127" s="187"/>
      <c r="L127" s="241"/>
      <c r="M127" s="186"/>
      <c r="N127" s="241"/>
      <c r="O127" s="241"/>
      <c r="P127" s="241"/>
      <c r="Q127" s="241"/>
      <c r="R127" s="241"/>
      <c r="S127" s="241"/>
      <c r="T127" s="241"/>
      <c r="U127" s="241"/>
      <c r="V127" s="241"/>
      <c r="W127" s="187">
        <f t="shared" si="17"/>
        <v>0</v>
      </c>
    </row>
    <row r="128" spans="1:23" ht="17.25" customHeight="1" x14ac:dyDescent="0.45">
      <c r="A128" s="179"/>
      <c r="B128" s="185">
        <f t="shared" si="12"/>
        <v>102</v>
      </c>
      <c r="C128" s="189" t="s">
        <v>260</v>
      </c>
      <c r="D128" s="184" t="s">
        <v>313</v>
      </c>
      <c r="E128" s="185" t="s">
        <v>49</v>
      </c>
      <c r="F128" s="185">
        <v>50</v>
      </c>
      <c r="G128" s="185" t="s">
        <v>305</v>
      </c>
      <c r="H128" s="186">
        <v>800</v>
      </c>
      <c r="I128" s="187">
        <v>924</v>
      </c>
      <c r="J128" s="187">
        <v>924</v>
      </c>
      <c r="K128" s="187">
        <v>850</v>
      </c>
      <c r="L128" s="186">
        <v>100</v>
      </c>
      <c r="M128" s="186">
        <f t="shared" si="18"/>
        <v>750</v>
      </c>
      <c r="N128" s="187">
        <v>247</v>
      </c>
      <c r="O128" s="187">
        <f t="shared" si="19"/>
        <v>185250</v>
      </c>
      <c r="P128" s="186">
        <v>400</v>
      </c>
      <c r="Q128" s="187">
        <f t="shared" si="20"/>
        <v>98800</v>
      </c>
      <c r="R128" s="186">
        <v>200</v>
      </c>
      <c r="S128" s="187">
        <f t="shared" si="21"/>
        <v>49400</v>
      </c>
      <c r="T128" s="186">
        <v>150</v>
      </c>
      <c r="U128" s="187">
        <f t="shared" si="22"/>
        <v>37050</v>
      </c>
      <c r="V128" s="186">
        <v>0</v>
      </c>
      <c r="W128" s="187">
        <f t="shared" si="17"/>
        <v>0</v>
      </c>
    </row>
    <row r="129" spans="1:23" ht="17.25" customHeight="1" x14ac:dyDescent="0.45">
      <c r="A129" s="179"/>
      <c r="B129" s="185">
        <f t="shared" si="12"/>
        <v>103</v>
      </c>
      <c r="C129" s="189" t="s">
        <v>261</v>
      </c>
      <c r="D129" s="184" t="s">
        <v>337</v>
      </c>
      <c r="E129" s="185" t="s">
        <v>49</v>
      </c>
      <c r="F129" s="185">
        <v>1</v>
      </c>
      <c r="G129" s="185" t="s">
        <v>49</v>
      </c>
      <c r="H129" s="186">
        <v>2</v>
      </c>
      <c r="I129" s="187">
        <v>0</v>
      </c>
      <c r="J129" s="187">
        <v>0</v>
      </c>
      <c r="K129" s="187">
        <v>0</v>
      </c>
      <c r="L129" s="186">
        <v>0</v>
      </c>
      <c r="M129" s="186">
        <f t="shared" si="18"/>
        <v>0</v>
      </c>
      <c r="N129" s="187">
        <v>2930</v>
      </c>
      <c r="O129" s="187">
        <f t="shared" si="19"/>
        <v>0</v>
      </c>
      <c r="P129" s="186">
        <v>0</v>
      </c>
      <c r="Q129" s="187">
        <f t="shared" si="20"/>
        <v>0</v>
      </c>
      <c r="R129" s="186">
        <v>0</v>
      </c>
      <c r="S129" s="187">
        <f t="shared" si="21"/>
        <v>0</v>
      </c>
      <c r="T129" s="186">
        <v>0</v>
      </c>
      <c r="U129" s="187">
        <f t="shared" si="22"/>
        <v>0</v>
      </c>
      <c r="V129" s="186">
        <v>0</v>
      </c>
      <c r="W129" s="187">
        <f t="shared" si="17"/>
        <v>0</v>
      </c>
    </row>
    <row r="130" spans="1:23" ht="17.25" customHeight="1" x14ac:dyDescent="0.45">
      <c r="A130" s="179"/>
      <c r="B130" s="185">
        <f t="shared" si="12"/>
        <v>104</v>
      </c>
      <c r="C130" s="189" t="s">
        <v>262</v>
      </c>
      <c r="D130" s="184" t="s">
        <v>338</v>
      </c>
      <c r="E130" s="185" t="s">
        <v>49</v>
      </c>
      <c r="F130" s="185">
        <v>1</v>
      </c>
      <c r="G130" s="185" t="s">
        <v>49</v>
      </c>
      <c r="H130" s="186">
        <v>2</v>
      </c>
      <c r="I130" s="187">
        <v>0</v>
      </c>
      <c r="J130" s="187">
        <v>0</v>
      </c>
      <c r="K130" s="187">
        <v>0</v>
      </c>
      <c r="L130" s="186">
        <v>0</v>
      </c>
      <c r="M130" s="186">
        <f t="shared" si="18"/>
        <v>0</v>
      </c>
      <c r="N130" s="187">
        <v>1070</v>
      </c>
      <c r="O130" s="187">
        <f t="shared" si="19"/>
        <v>0</v>
      </c>
      <c r="P130" s="186">
        <v>0</v>
      </c>
      <c r="Q130" s="187">
        <f t="shared" si="20"/>
        <v>0</v>
      </c>
      <c r="R130" s="186">
        <v>0</v>
      </c>
      <c r="S130" s="187">
        <f t="shared" si="21"/>
        <v>0</v>
      </c>
      <c r="T130" s="186">
        <v>0</v>
      </c>
      <c r="U130" s="187">
        <f t="shared" si="22"/>
        <v>0</v>
      </c>
      <c r="V130" s="186">
        <v>0</v>
      </c>
      <c r="W130" s="187">
        <f t="shared" si="17"/>
        <v>0</v>
      </c>
    </row>
    <row r="131" spans="1:23" ht="17.25" customHeight="1" x14ac:dyDescent="0.45">
      <c r="A131" s="179"/>
      <c r="B131" s="185">
        <f t="shared" si="12"/>
        <v>105</v>
      </c>
      <c r="C131" s="189" t="s">
        <v>263</v>
      </c>
      <c r="D131" s="184" t="s">
        <v>333</v>
      </c>
      <c r="E131" s="185" t="s">
        <v>42</v>
      </c>
      <c r="F131" s="185">
        <v>350</v>
      </c>
      <c r="G131" s="185" t="s">
        <v>42</v>
      </c>
      <c r="H131" s="186">
        <v>23</v>
      </c>
      <c r="I131" s="187">
        <v>25</v>
      </c>
      <c r="J131" s="187">
        <v>25</v>
      </c>
      <c r="K131" s="187">
        <v>35</v>
      </c>
      <c r="L131" s="186">
        <v>0</v>
      </c>
      <c r="M131" s="186">
        <v>30</v>
      </c>
      <c r="N131" s="187">
        <v>21000</v>
      </c>
      <c r="O131" s="187">
        <f t="shared" si="19"/>
        <v>630000</v>
      </c>
      <c r="P131" s="186">
        <v>8</v>
      </c>
      <c r="Q131" s="187">
        <f t="shared" si="20"/>
        <v>168000</v>
      </c>
      <c r="R131" s="186">
        <v>8</v>
      </c>
      <c r="S131" s="187">
        <f t="shared" si="21"/>
        <v>168000</v>
      </c>
      <c r="T131" s="186">
        <v>8</v>
      </c>
      <c r="U131" s="187">
        <f t="shared" si="22"/>
        <v>168000</v>
      </c>
      <c r="V131" s="186">
        <v>6</v>
      </c>
      <c r="W131" s="187">
        <f t="shared" si="17"/>
        <v>126000</v>
      </c>
    </row>
    <row r="132" spans="1:23" ht="17.25" customHeight="1" x14ac:dyDescent="0.45">
      <c r="A132" s="179"/>
      <c r="B132" s="185">
        <f t="shared" si="12"/>
        <v>106</v>
      </c>
      <c r="C132" s="189" t="s">
        <v>264</v>
      </c>
      <c r="D132" s="196" t="s">
        <v>112</v>
      </c>
      <c r="E132" s="185" t="s">
        <v>49</v>
      </c>
      <c r="F132" s="185">
        <v>3</v>
      </c>
      <c r="G132" s="185" t="s">
        <v>118</v>
      </c>
      <c r="H132" s="186">
        <v>4</v>
      </c>
      <c r="I132" s="187">
        <v>4</v>
      </c>
      <c r="J132" s="187">
        <v>4</v>
      </c>
      <c r="K132" s="187">
        <v>4</v>
      </c>
      <c r="L132" s="186">
        <v>0</v>
      </c>
      <c r="M132" s="186">
        <v>0</v>
      </c>
      <c r="N132" s="187">
        <v>7500</v>
      </c>
      <c r="O132" s="187">
        <f t="shared" si="19"/>
        <v>0</v>
      </c>
      <c r="P132" s="186">
        <v>0</v>
      </c>
      <c r="Q132" s="187">
        <f t="shared" si="20"/>
        <v>0</v>
      </c>
      <c r="R132" s="186">
        <v>0</v>
      </c>
      <c r="S132" s="187">
        <f t="shared" si="21"/>
        <v>0</v>
      </c>
      <c r="T132" s="186">
        <v>0</v>
      </c>
      <c r="U132" s="187">
        <f t="shared" si="22"/>
        <v>0</v>
      </c>
      <c r="V132" s="186">
        <v>0</v>
      </c>
      <c r="W132" s="187">
        <f t="shared" si="17"/>
        <v>0</v>
      </c>
    </row>
    <row r="133" spans="1:23" ht="17.25" customHeight="1" x14ac:dyDescent="0.45">
      <c r="A133" s="179"/>
      <c r="B133" s="185">
        <f t="shared" si="12"/>
        <v>107</v>
      </c>
      <c r="C133" s="189" t="s">
        <v>265</v>
      </c>
      <c r="D133" s="184" t="s">
        <v>43</v>
      </c>
      <c r="E133" s="185" t="s">
        <v>42</v>
      </c>
      <c r="F133" s="185">
        <v>1</v>
      </c>
      <c r="G133" s="185" t="s">
        <v>42</v>
      </c>
      <c r="H133" s="186">
        <v>12685</v>
      </c>
      <c r="I133" s="186">
        <v>10915</v>
      </c>
      <c r="J133" s="186">
        <v>10915</v>
      </c>
      <c r="K133" s="186">
        <v>13200</v>
      </c>
      <c r="L133" s="186">
        <v>0</v>
      </c>
      <c r="M133" s="186">
        <v>13200</v>
      </c>
      <c r="N133" s="187">
        <v>6.4</v>
      </c>
      <c r="O133" s="187">
        <f>M133*N133</f>
        <v>84480</v>
      </c>
      <c r="P133" s="186">
        <v>3300</v>
      </c>
      <c r="Q133" s="187">
        <f t="shared" si="20"/>
        <v>21120</v>
      </c>
      <c r="R133" s="186">
        <v>3300</v>
      </c>
      <c r="S133" s="187">
        <f t="shared" si="21"/>
        <v>21120</v>
      </c>
      <c r="T133" s="186">
        <v>3300</v>
      </c>
      <c r="U133" s="187">
        <f t="shared" si="22"/>
        <v>21120</v>
      </c>
      <c r="V133" s="186">
        <v>3300</v>
      </c>
      <c r="W133" s="187">
        <f t="shared" si="17"/>
        <v>21120</v>
      </c>
    </row>
    <row r="134" spans="1:23" ht="17.25" customHeight="1" x14ac:dyDescent="0.45">
      <c r="A134" s="179"/>
      <c r="B134" s="185">
        <f t="shared" si="12"/>
        <v>108</v>
      </c>
      <c r="C134" s="189" t="s">
        <v>266</v>
      </c>
      <c r="D134" s="184" t="s">
        <v>2</v>
      </c>
      <c r="E134" s="185" t="s">
        <v>42</v>
      </c>
      <c r="F134" s="185">
        <v>1</v>
      </c>
      <c r="G134" s="185" t="s">
        <v>42</v>
      </c>
      <c r="H134" s="186">
        <v>5720</v>
      </c>
      <c r="I134" s="186">
        <v>6820</v>
      </c>
      <c r="J134" s="186">
        <v>6820</v>
      </c>
      <c r="K134" s="187">
        <v>6720</v>
      </c>
      <c r="L134" s="186">
        <v>0</v>
      </c>
      <c r="M134" s="186">
        <v>6720</v>
      </c>
      <c r="N134" s="187">
        <v>10</v>
      </c>
      <c r="O134" s="187">
        <f>M134*N134</f>
        <v>67200</v>
      </c>
      <c r="P134" s="186">
        <v>1680</v>
      </c>
      <c r="Q134" s="187">
        <f t="shared" si="20"/>
        <v>16800</v>
      </c>
      <c r="R134" s="186">
        <v>1680</v>
      </c>
      <c r="S134" s="187">
        <f t="shared" si="21"/>
        <v>16800</v>
      </c>
      <c r="T134" s="186">
        <v>1680</v>
      </c>
      <c r="U134" s="187">
        <f t="shared" si="22"/>
        <v>16800</v>
      </c>
      <c r="V134" s="186">
        <v>1680</v>
      </c>
      <c r="W134" s="187">
        <f t="shared" si="17"/>
        <v>16800</v>
      </c>
    </row>
    <row r="135" spans="1:23" ht="17.25" customHeight="1" x14ac:dyDescent="0.45">
      <c r="A135" s="179"/>
      <c r="B135" s="185">
        <f t="shared" si="12"/>
        <v>109</v>
      </c>
      <c r="C135" s="189" t="s">
        <v>267</v>
      </c>
      <c r="D135" s="184" t="s">
        <v>39</v>
      </c>
      <c r="E135" s="185" t="s">
        <v>42</v>
      </c>
      <c r="F135" s="185">
        <v>1</v>
      </c>
      <c r="G135" s="185" t="s">
        <v>42</v>
      </c>
      <c r="H135" s="186">
        <v>10800</v>
      </c>
      <c r="I135" s="186">
        <v>14400</v>
      </c>
      <c r="J135" s="186">
        <v>14400</v>
      </c>
      <c r="K135" s="187">
        <v>13200.000000000002</v>
      </c>
      <c r="L135" s="186">
        <v>0</v>
      </c>
      <c r="M135" s="186">
        <f t="shared" si="18"/>
        <v>13200.000000000002</v>
      </c>
      <c r="N135" s="187">
        <v>10</v>
      </c>
      <c r="O135" s="187">
        <f t="shared" ref="O135:O159" si="23">M135*N135</f>
        <v>132000.00000000003</v>
      </c>
      <c r="P135" s="186">
        <f t="shared" ref="P135:P150" si="24">M135/4</f>
        <v>3300.0000000000005</v>
      </c>
      <c r="Q135" s="187">
        <f t="shared" si="20"/>
        <v>33000.000000000007</v>
      </c>
      <c r="R135" s="186">
        <f t="shared" ref="R135:R150" si="25">M135/4</f>
        <v>3300.0000000000005</v>
      </c>
      <c r="S135" s="187">
        <f t="shared" si="21"/>
        <v>33000.000000000007</v>
      </c>
      <c r="T135" s="186">
        <f t="shared" ref="T135:T150" si="26">M135/4</f>
        <v>3300.0000000000005</v>
      </c>
      <c r="U135" s="187">
        <f t="shared" si="22"/>
        <v>33000.000000000007</v>
      </c>
      <c r="V135" s="186">
        <f t="shared" ref="V135:V150" si="27">M135/4</f>
        <v>3300.0000000000005</v>
      </c>
      <c r="W135" s="187">
        <f t="shared" si="17"/>
        <v>33000.000000000007</v>
      </c>
    </row>
    <row r="136" spans="1:23" ht="17.25" customHeight="1" x14ac:dyDescent="0.45">
      <c r="A136" s="179"/>
      <c r="B136" s="185">
        <f>IF(B135&gt;0,B135+1,B134+1)</f>
        <v>110</v>
      </c>
      <c r="C136" s="189" t="s">
        <v>268</v>
      </c>
      <c r="D136" s="184" t="s">
        <v>3</v>
      </c>
      <c r="E136" s="185" t="s">
        <v>42</v>
      </c>
      <c r="F136" s="185">
        <v>1</v>
      </c>
      <c r="G136" s="185" t="s">
        <v>42</v>
      </c>
      <c r="H136" s="186">
        <v>1760</v>
      </c>
      <c r="I136" s="186">
        <v>1540</v>
      </c>
      <c r="J136" s="186">
        <v>1540</v>
      </c>
      <c r="K136" s="187">
        <v>1860</v>
      </c>
      <c r="L136" s="186">
        <v>0</v>
      </c>
      <c r="M136" s="186">
        <v>1860</v>
      </c>
      <c r="N136" s="187">
        <v>14</v>
      </c>
      <c r="O136" s="187">
        <f t="shared" si="23"/>
        <v>26040</v>
      </c>
      <c r="P136" s="186">
        <v>600</v>
      </c>
      <c r="Q136" s="187">
        <f t="shared" si="20"/>
        <v>8400</v>
      </c>
      <c r="R136" s="186">
        <v>420</v>
      </c>
      <c r="S136" s="187">
        <f t="shared" si="21"/>
        <v>5880</v>
      </c>
      <c r="T136" s="186">
        <v>420</v>
      </c>
      <c r="U136" s="187">
        <f t="shared" si="22"/>
        <v>5880</v>
      </c>
      <c r="V136" s="186">
        <v>420</v>
      </c>
      <c r="W136" s="187">
        <f t="shared" si="17"/>
        <v>5880</v>
      </c>
    </row>
    <row r="137" spans="1:23" ht="17.25" customHeight="1" x14ac:dyDescent="0.45">
      <c r="A137" s="179"/>
      <c r="B137" s="185">
        <f>IF(B136&gt;0,B136+1,B135+1)</f>
        <v>111</v>
      </c>
      <c r="C137" s="189" t="s">
        <v>269</v>
      </c>
      <c r="D137" s="184" t="s">
        <v>4</v>
      </c>
      <c r="E137" s="185" t="s">
        <v>42</v>
      </c>
      <c r="F137" s="185">
        <v>1</v>
      </c>
      <c r="G137" s="185" t="s">
        <v>42</v>
      </c>
      <c r="H137" s="186">
        <v>3440</v>
      </c>
      <c r="I137" s="186">
        <v>1720</v>
      </c>
      <c r="J137" s="186">
        <v>1720</v>
      </c>
      <c r="K137" s="187">
        <v>3180</v>
      </c>
      <c r="L137" s="186">
        <v>0</v>
      </c>
      <c r="M137" s="186">
        <v>3180</v>
      </c>
      <c r="N137" s="187">
        <v>13</v>
      </c>
      <c r="O137" s="187">
        <f t="shared" si="23"/>
        <v>41340</v>
      </c>
      <c r="P137" s="186">
        <v>840</v>
      </c>
      <c r="Q137" s="187">
        <f t="shared" si="20"/>
        <v>10920</v>
      </c>
      <c r="R137" s="186">
        <v>780</v>
      </c>
      <c r="S137" s="187">
        <f t="shared" si="21"/>
        <v>10140</v>
      </c>
      <c r="T137" s="186">
        <v>780</v>
      </c>
      <c r="U137" s="187">
        <f t="shared" si="22"/>
        <v>10140</v>
      </c>
      <c r="V137" s="186">
        <v>780</v>
      </c>
      <c r="W137" s="187">
        <f t="shared" si="17"/>
        <v>10140</v>
      </c>
    </row>
    <row r="138" spans="1:23" ht="17.25" customHeight="1" x14ac:dyDescent="0.45">
      <c r="A138" s="179"/>
      <c r="B138" s="185">
        <f t="shared" si="12"/>
        <v>112</v>
      </c>
      <c r="C138" s="189" t="s">
        <v>270</v>
      </c>
      <c r="D138" s="184" t="s">
        <v>5</v>
      </c>
      <c r="E138" s="185" t="s">
        <v>42</v>
      </c>
      <c r="F138" s="185">
        <v>1</v>
      </c>
      <c r="G138" s="185" t="s">
        <v>42</v>
      </c>
      <c r="H138" s="186">
        <v>4425</v>
      </c>
      <c r="I138" s="186">
        <v>2065</v>
      </c>
      <c r="J138" s="186">
        <v>2065</v>
      </c>
      <c r="K138" s="187">
        <v>4080</v>
      </c>
      <c r="L138" s="186">
        <v>0</v>
      </c>
      <c r="M138" s="186">
        <v>4080</v>
      </c>
      <c r="N138" s="187">
        <v>13</v>
      </c>
      <c r="O138" s="187">
        <f t="shared" si="23"/>
        <v>53040</v>
      </c>
      <c r="P138" s="186">
        <v>1020</v>
      </c>
      <c r="Q138" s="187">
        <f t="shared" si="20"/>
        <v>13260</v>
      </c>
      <c r="R138" s="186">
        <f t="shared" si="25"/>
        <v>1020</v>
      </c>
      <c r="S138" s="187">
        <f t="shared" si="21"/>
        <v>13260</v>
      </c>
      <c r="T138" s="186">
        <f t="shared" si="26"/>
        <v>1020</v>
      </c>
      <c r="U138" s="187">
        <f t="shared" si="22"/>
        <v>13260</v>
      </c>
      <c r="V138" s="186">
        <f t="shared" si="27"/>
        <v>1020</v>
      </c>
      <c r="W138" s="187">
        <f t="shared" si="17"/>
        <v>13260</v>
      </c>
    </row>
    <row r="139" spans="1:23" ht="17.25" customHeight="1" x14ac:dyDescent="0.45">
      <c r="A139" s="179"/>
      <c r="B139" s="185">
        <f t="shared" si="12"/>
        <v>113</v>
      </c>
      <c r="C139" s="189" t="s">
        <v>271</v>
      </c>
      <c r="D139" s="184" t="s">
        <v>41</v>
      </c>
      <c r="E139" s="185" t="s">
        <v>42</v>
      </c>
      <c r="F139" s="185">
        <v>1</v>
      </c>
      <c r="G139" s="185" t="s">
        <v>42</v>
      </c>
      <c r="H139" s="186">
        <v>3120</v>
      </c>
      <c r="I139" s="186">
        <v>1680</v>
      </c>
      <c r="J139" s="186">
        <v>1680</v>
      </c>
      <c r="K139" s="187">
        <v>2880</v>
      </c>
      <c r="L139" s="186">
        <v>0</v>
      </c>
      <c r="M139" s="186">
        <v>2880</v>
      </c>
      <c r="N139" s="187">
        <v>42</v>
      </c>
      <c r="O139" s="187">
        <f t="shared" si="23"/>
        <v>120960</v>
      </c>
      <c r="P139" s="186">
        <v>720</v>
      </c>
      <c r="Q139" s="187">
        <f t="shared" si="20"/>
        <v>30240</v>
      </c>
      <c r="R139" s="186">
        <v>720</v>
      </c>
      <c r="S139" s="187">
        <f t="shared" si="21"/>
        <v>30240</v>
      </c>
      <c r="T139" s="186">
        <v>720</v>
      </c>
      <c r="U139" s="187">
        <f t="shared" si="22"/>
        <v>30240</v>
      </c>
      <c r="V139" s="186">
        <v>720</v>
      </c>
      <c r="W139" s="187">
        <f t="shared" si="17"/>
        <v>30240</v>
      </c>
    </row>
    <row r="140" spans="1:23" ht="17.25" customHeight="1" x14ac:dyDescent="0.45">
      <c r="A140" s="179"/>
      <c r="B140" s="185">
        <f t="shared" si="12"/>
        <v>114</v>
      </c>
      <c r="C140" s="189" t="s">
        <v>272</v>
      </c>
      <c r="D140" s="184" t="s">
        <v>40</v>
      </c>
      <c r="E140" s="185" t="s">
        <v>42</v>
      </c>
      <c r="F140" s="185">
        <v>1</v>
      </c>
      <c r="G140" s="185" t="s">
        <v>42</v>
      </c>
      <c r="H140" s="186">
        <v>5800</v>
      </c>
      <c r="I140" s="186">
        <v>6500</v>
      </c>
      <c r="J140" s="186">
        <v>6500</v>
      </c>
      <c r="K140" s="187">
        <v>6600</v>
      </c>
      <c r="L140" s="186">
        <v>0</v>
      </c>
      <c r="M140" s="186">
        <v>6600</v>
      </c>
      <c r="N140" s="187">
        <v>49</v>
      </c>
      <c r="O140" s="187">
        <f t="shared" si="23"/>
        <v>323400</v>
      </c>
      <c r="P140" s="186">
        <v>1800</v>
      </c>
      <c r="Q140" s="187">
        <f t="shared" si="20"/>
        <v>88200</v>
      </c>
      <c r="R140" s="186">
        <v>1800</v>
      </c>
      <c r="S140" s="187">
        <f t="shared" si="21"/>
        <v>88200</v>
      </c>
      <c r="T140" s="186">
        <v>1800</v>
      </c>
      <c r="U140" s="187">
        <f t="shared" si="22"/>
        <v>88200</v>
      </c>
      <c r="V140" s="186">
        <v>1200</v>
      </c>
      <c r="W140" s="187">
        <f t="shared" si="17"/>
        <v>58800</v>
      </c>
    </row>
    <row r="141" spans="1:23" ht="17.25" customHeight="1" x14ac:dyDescent="0.45">
      <c r="A141" s="179"/>
      <c r="B141" s="185">
        <f>IF(B140&gt;0,B140+1,B139+1)</f>
        <v>115</v>
      </c>
      <c r="C141" s="189">
        <v>2600</v>
      </c>
      <c r="D141" s="184" t="s">
        <v>6</v>
      </c>
      <c r="E141" s="185" t="s">
        <v>42</v>
      </c>
      <c r="F141" s="185">
        <v>1</v>
      </c>
      <c r="G141" s="185" t="s">
        <v>42</v>
      </c>
      <c r="H141" s="186">
        <v>2200</v>
      </c>
      <c r="I141" s="186">
        <v>2700</v>
      </c>
      <c r="J141" s="186">
        <v>2700</v>
      </c>
      <c r="K141" s="187">
        <v>2600</v>
      </c>
      <c r="L141" s="186">
        <v>0</v>
      </c>
      <c r="M141" s="186">
        <v>2600</v>
      </c>
      <c r="N141" s="187">
        <v>11</v>
      </c>
      <c r="O141" s="187">
        <f t="shared" si="23"/>
        <v>28600</v>
      </c>
      <c r="P141" s="186">
        <v>650</v>
      </c>
      <c r="Q141" s="187">
        <f t="shared" si="20"/>
        <v>7150</v>
      </c>
      <c r="R141" s="186">
        <v>650</v>
      </c>
      <c r="S141" s="187">
        <f t="shared" si="21"/>
        <v>7150</v>
      </c>
      <c r="T141" s="186">
        <f t="shared" si="26"/>
        <v>650</v>
      </c>
      <c r="U141" s="187">
        <f t="shared" si="22"/>
        <v>7150</v>
      </c>
      <c r="V141" s="186">
        <f t="shared" si="27"/>
        <v>650</v>
      </c>
      <c r="W141" s="187">
        <f t="shared" si="17"/>
        <v>7150</v>
      </c>
    </row>
    <row r="142" spans="1:23" ht="17.25" customHeight="1" x14ac:dyDescent="0.45">
      <c r="A142" s="179"/>
      <c r="B142" s="185">
        <f>IF(B141&gt;0,B141+1,B140+1)</f>
        <v>116</v>
      </c>
      <c r="C142" s="189" t="s">
        <v>273</v>
      </c>
      <c r="D142" s="184" t="s">
        <v>7</v>
      </c>
      <c r="E142" s="185" t="s">
        <v>42</v>
      </c>
      <c r="F142" s="185">
        <v>1</v>
      </c>
      <c r="G142" s="185" t="s">
        <v>42</v>
      </c>
      <c r="H142" s="186">
        <v>4905</v>
      </c>
      <c r="I142" s="186">
        <v>3270</v>
      </c>
      <c r="J142" s="186">
        <v>3270</v>
      </c>
      <c r="K142" s="187">
        <v>4800</v>
      </c>
      <c r="L142" s="186">
        <v>0</v>
      </c>
      <c r="M142" s="186">
        <v>4800</v>
      </c>
      <c r="N142" s="187">
        <v>11</v>
      </c>
      <c r="O142" s="187">
        <f t="shared" si="23"/>
        <v>52800</v>
      </c>
      <c r="P142" s="186">
        <f t="shared" si="24"/>
        <v>1200</v>
      </c>
      <c r="Q142" s="187">
        <f t="shared" si="20"/>
        <v>13200</v>
      </c>
      <c r="R142" s="186">
        <f t="shared" si="25"/>
        <v>1200</v>
      </c>
      <c r="S142" s="187">
        <f t="shared" si="21"/>
        <v>13200</v>
      </c>
      <c r="T142" s="186">
        <f t="shared" si="26"/>
        <v>1200</v>
      </c>
      <c r="U142" s="187">
        <f t="shared" si="22"/>
        <v>13200</v>
      </c>
      <c r="V142" s="186">
        <f t="shared" si="27"/>
        <v>1200</v>
      </c>
      <c r="W142" s="187">
        <f t="shared" si="17"/>
        <v>13200</v>
      </c>
    </row>
    <row r="143" spans="1:23" ht="17.25" customHeight="1" x14ac:dyDescent="0.45">
      <c r="A143" s="179"/>
      <c r="B143" s="185">
        <f t="shared" si="12"/>
        <v>117</v>
      </c>
      <c r="C143" s="189" t="s">
        <v>274</v>
      </c>
      <c r="D143" s="184" t="s">
        <v>0</v>
      </c>
      <c r="E143" s="185" t="s">
        <v>42</v>
      </c>
      <c r="F143" s="185">
        <v>1</v>
      </c>
      <c r="G143" s="185" t="s">
        <v>42</v>
      </c>
      <c r="H143" s="186">
        <v>2200</v>
      </c>
      <c r="I143" s="186">
        <v>2600</v>
      </c>
      <c r="J143" s="186">
        <v>2600</v>
      </c>
      <c r="K143" s="187">
        <v>2520</v>
      </c>
      <c r="L143" s="186">
        <v>0</v>
      </c>
      <c r="M143" s="186">
        <v>2520</v>
      </c>
      <c r="N143" s="187">
        <v>13</v>
      </c>
      <c r="O143" s="187">
        <f t="shared" si="23"/>
        <v>32760</v>
      </c>
      <c r="P143" s="186">
        <v>720</v>
      </c>
      <c r="Q143" s="187">
        <f t="shared" si="20"/>
        <v>9360</v>
      </c>
      <c r="R143" s="186">
        <v>600</v>
      </c>
      <c r="S143" s="187">
        <f t="shared" si="21"/>
        <v>7800</v>
      </c>
      <c r="T143" s="186">
        <v>600</v>
      </c>
      <c r="U143" s="187">
        <f t="shared" si="22"/>
        <v>7800</v>
      </c>
      <c r="V143" s="186">
        <v>600</v>
      </c>
      <c r="W143" s="187">
        <f t="shared" si="17"/>
        <v>7800</v>
      </c>
    </row>
    <row r="144" spans="1:23" ht="17.25" customHeight="1" x14ac:dyDescent="0.45">
      <c r="A144" s="179"/>
      <c r="B144" s="185">
        <f t="shared" si="12"/>
        <v>118</v>
      </c>
      <c r="C144" s="189" t="s">
        <v>275</v>
      </c>
      <c r="D144" s="184" t="s">
        <v>1</v>
      </c>
      <c r="E144" s="185" t="s">
        <v>42</v>
      </c>
      <c r="F144" s="185">
        <v>1</v>
      </c>
      <c r="G144" s="185" t="s">
        <v>42</v>
      </c>
      <c r="H144" s="186">
        <v>1950</v>
      </c>
      <c r="I144" s="186">
        <v>2730</v>
      </c>
      <c r="J144" s="186">
        <v>2730</v>
      </c>
      <c r="K144" s="187">
        <v>2880</v>
      </c>
      <c r="L144" s="186">
        <v>0</v>
      </c>
      <c r="M144" s="186">
        <v>2880</v>
      </c>
      <c r="N144" s="187">
        <v>13</v>
      </c>
      <c r="O144" s="187">
        <f t="shared" si="23"/>
        <v>37440</v>
      </c>
      <c r="P144" s="186">
        <v>720</v>
      </c>
      <c r="Q144" s="187">
        <f t="shared" si="20"/>
        <v>9360</v>
      </c>
      <c r="R144" s="186">
        <v>720</v>
      </c>
      <c r="S144" s="187">
        <f t="shared" si="21"/>
        <v>9360</v>
      </c>
      <c r="T144" s="186">
        <v>720</v>
      </c>
      <c r="U144" s="187">
        <f t="shared" si="22"/>
        <v>9360</v>
      </c>
      <c r="V144" s="186">
        <v>720</v>
      </c>
      <c r="W144" s="187">
        <f t="shared" si="17"/>
        <v>9360</v>
      </c>
    </row>
    <row r="145" spans="1:23" ht="17.25" customHeight="1" x14ac:dyDescent="0.45">
      <c r="A145" s="179"/>
      <c r="B145" s="185">
        <f t="shared" si="12"/>
        <v>119</v>
      </c>
      <c r="C145" s="189" t="s">
        <v>276</v>
      </c>
      <c r="D145" s="184" t="s">
        <v>314</v>
      </c>
      <c r="E145" s="185" t="s">
        <v>42</v>
      </c>
      <c r="F145" s="185">
        <v>1</v>
      </c>
      <c r="G145" s="185" t="s">
        <v>42</v>
      </c>
      <c r="H145" s="186">
        <v>3237</v>
      </c>
      <c r="I145" s="186">
        <v>3735</v>
      </c>
      <c r="J145" s="186">
        <v>3735</v>
      </c>
      <c r="K145" s="187">
        <v>3840</v>
      </c>
      <c r="L145" s="186">
        <v>0</v>
      </c>
      <c r="M145" s="186">
        <v>3840</v>
      </c>
      <c r="N145" s="187">
        <v>13</v>
      </c>
      <c r="O145" s="187">
        <f t="shared" si="23"/>
        <v>49920</v>
      </c>
      <c r="P145" s="186">
        <v>960</v>
      </c>
      <c r="Q145" s="187">
        <f t="shared" si="20"/>
        <v>12480</v>
      </c>
      <c r="R145" s="186">
        <v>960</v>
      </c>
      <c r="S145" s="187">
        <f t="shared" si="21"/>
        <v>12480</v>
      </c>
      <c r="T145" s="186">
        <v>960</v>
      </c>
      <c r="U145" s="187">
        <f t="shared" si="22"/>
        <v>12480</v>
      </c>
      <c r="V145" s="186">
        <v>960</v>
      </c>
      <c r="W145" s="187">
        <f t="shared" si="17"/>
        <v>12480</v>
      </c>
    </row>
    <row r="146" spans="1:23" ht="17.25" customHeight="1" x14ac:dyDescent="0.45">
      <c r="A146" s="179"/>
      <c r="B146" s="185">
        <f t="shared" si="12"/>
        <v>120</v>
      </c>
      <c r="C146" s="189" t="s">
        <v>277</v>
      </c>
      <c r="D146" s="184" t="s">
        <v>315</v>
      </c>
      <c r="E146" s="185" t="s">
        <v>42</v>
      </c>
      <c r="F146" s="185">
        <v>1</v>
      </c>
      <c r="G146" s="185" t="s">
        <v>42</v>
      </c>
      <c r="H146" s="186">
        <v>3984</v>
      </c>
      <c r="I146" s="186">
        <v>3735</v>
      </c>
      <c r="J146" s="186">
        <v>3735</v>
      </c>
      <c r="K146" s="187">
        <v>4080</v>
      </c>
      <c r="L146" s="186">
        <v>0</v>
      </c>
      <c r="M146" s="186">
        <v>4080</v>
      </c>
      <c r="N146" s="187">
        <v>13</v>
      </c>
      <c r="O146" s="187">
        <f t="shared" si="23"/>
        <v>53040</v>
      </c>
      <c r="P146" s="186">
        <v>1020</v>
      </c>
      <c r="Q146" s="187">
        <f t="shared" si="20"/>
        <v>13260</v>
      </c>
      <c r="R146" s="186">
        <v>1020</v>
      </c>
      <c r="S146" s="187">
        <f t="shared" si="21"/>
        <v>13260</v>
      </c>
      <c r="T146" s="186">
        <v>1020</v>
      </c>
      <c r="U146" s="187">
        <f t="shared" si="22"/>
        <v>13260</v>
      </c>
      <c r="V146" s="186">
        <v>1020</v>
      </c>
      <c r="W146" s="187">
        <f t="shared" si="17"/>
        <v>13260</v>
      </c>
    </row>
    <row r="147" spans="1:23" ht="17.25" customHeight="1" x14ac:dyDescent="0.45">
      <c r="A147" s="179"/>
      <c r="B147" s="185">
        <f t="shared" si="12"/>
        <v>121</v>
      </c>
      <c r="C147" s="189" t="s">
        <v>278</v>
      </c>
      <c r="D147" s="184" t="s">
        <v>113</v>
      </c>
      <c r="E147" s="185" t="s">
        <v>42</v>
      </c>
      <c r="F147" s="185">
        <v>60</v>
      </c>
      <c r="G147" s="185" t="s">
        <v>42</v>
      </c>
      <c r="H147" s="186">
        <v>4125</v>
      </c>
      <c r="I147" s="186">
        <v>3750</v>
      </c>
      <c r="J147" s="186">
        <v>3750</v>
      </c>
      <c r="K147" s="187">
        <v>4320</v>
      </c>
      <c r="L147" s="186">
        <v>0</v>
      </c>
      <c r="M147" s="186">
        <v>4320</v>
      </c>
      <c r="N147" s="187">
        <v>13</v>
      </c>
      <c r="O147" s="187">
        <f t="shared" si="23"/>
        <v>56160</v>
      </c>
      <c r="P147" s="186">
        <v>1080</v>
      </c>
      <c r="Q147" s="187">
        <f t="shared" si="20"/>
        <v>14040</v>
      </c>
      <c r="R147" s="186">
        <v>1080</v>
      </c>
      <c r="S147" s="187">
        <f t="shared" si="21"/>
        <v>14040</v>
      </c>
      <c r="T147" s="186">
        <v>1080</v>
      </c>
      <c r="U147" s="187">
        <f t="shared" si="22"/>
        <v>14040</v>
      </c>
      <c r="V147" s="186">
        <v>1080</v>
      </c>
      <c r="W147" s="187">
        <f t="shared" si="17"/>
        <v>14040</v>
      </c>
    </row>
    <row r="148" spans="1:23" ht="17.25" customHeight="1" x14ac:dyDescent="0.45">
      <c r="A148" s="179"/>
      <c r="B148" s="185">
        <f t="shared" si="12"/>
        <v>122</v>
      </c>
      <c r="C148" s="189" t="s">
        <v>279</v>
      </c>
      <c r="D148" s="184" t="s">
        <v>36</v>
      </c>
      <c r="E148" s="185" t="s">
        <v>42</v>
      </c>
      <c r="F148" s="185">
        <v>1</v>
      </c>
      <c r="G148" s="185" t="s">
        <v>42</v>
      </c>
      <c r="H148" s="186">
        <v>1500.0000000000002</v>
      </c>
      <c r="I148" s="186">
        <v>1000.0000000000001</v>
      </c>
      <c r="J148" s="186">
        <v>1000.0000000000001</v>
      </c>
      <c r="K148" s="187">
        <v>1440</v>
      </c>
      <c r="L148" s="186">
        <v>0</v>
      </c>
      <c r="M148" s="186">
        <v>1440</v>
      </c>
      <c r="N148" s="187">
        <v>14</v>
      </c>
      <c r="O148" s="187">
        <f t="shared" si="23"/>
        <v>20160</v>
      </c>
      <c r="P148" s="186">
        <v>360</v>
      </c>
      <c r="Q148" s="187">
        <f t="shared" si="20"/>
        <v>5040</v>
      </c>
      <c r="R148" s="186">
        <v>360</v>
      </c>
      <c r="S148" s="187">
        <f t="shared" si="21"/>
        <v>5040</v>
      </c>
      <c r="T148" s="186">
        <v>360</v>
      </c>
      <c r="U148" s="187">
        <f t="shared" si="22"/>
        <v>5040</v>
      </c>
      <c r="V148" s="186">
        <v>360</v>
      </c>
      <c r="W148" s="187">
        <f t="shared" si="17"/>
        <v>5040</v>
      </c>
    </row>
    <row r="149" spans="1:23" ht="17.25" customHeight="1" x14ac:dyDescent="0.45">
      <c r="A149" s="179"/>
      <c r="B149" s="185">
        <f t="shared" si="12"/>
        <v>123</v>
      </c>
      <c r="C149" s="189" t="s">
        <v>280</v>
      </c>
      <c r="D149" s="184" t="s">
        <v>51</v>
      </c>
      <c r="E149" s="185" t="s">
        <v>42</v>
      </c>
      <c r="F149" s="185">
        <v>1</v>
      </c>
      <c r="G149" s="185" t="s">
        <v>42</v>
      </c>
      <c r="H149" s="186">
        <v>1100</v>
      </c>
      <c r="I149" s="186">
        <v>1000</v>
      </c>
      <c r="J149" s="186">
        <v>1000</v>
      </c>
      <c r="K149" s="187">
        <v>1200</v>
      </c>
      <c r="L149" s="186">
        <v>0</v>
      </c>
      <c r="M149" s="186">
        <v>1200</v>
      </c>
      <c r="N149" s="187">
        <v>14</v>
      </c>
      <c r="O149" s="187">
        <f t="shared" si="23"/>
        <v>16800</v>
      </c>
      <c r="P149" s="186">
        <v>300</v>
      </c>
      <c r="Q149" s="187">
        <f t="shared" si="20"/>
        <v>4200</v>
      </c>
      <c r="R149" s="186">
        <v>300</v>
      </c>
      <c r="S149" s="187">
        <f t="shared" si="21"/>
        <v>4200</v>
      </c>
      <c r="T149" s="186">
        <f t="shared" si="26"/>
        <v>300</v>
      </c>
      <c r="U149" s="187">
        <f t="shared" si="22"/>
        <v>4200</v>
      </c>
      <c r="V149" s="186">
        <f t="shared" si="27"/>
        <v>300</v>
      </c>
      <c r="W149" s="187">
        <f t="shared" si="17"/>
        <v>4200</v>
      </c>
    </row>
    <row r="150" spans="1:23" ht="17.25" customHeight="1" x14ac:dyDescent="0.45">
      <c r="A150" s="179"/>
      <c r="B150" s="185">
        <f t="shared" ref="B150:B157" si="28">IF(B149&gt;0,B149+1,B148+1)</f>
        <v>124</v>
      </c>
      <c r="C150" s="189" t="s">
        <v>281</v>
      </c>
      <c r="D150" s="184" t="s">
        <v>37</v>
      </c>
      <c r="E150" s="185" t="s">
        <v>42</v>
      </c>
      <c r="F150" s="185">
        <v>1</v>
      </c>
      <c r="G150" s="185" t="s">
        <v>42</v>
      </c>
      <c r="H150" s="186">
        <v>1600</v>
      </c>
      <c r="I150" s="186">
        <v>1600</v>
      </c>
      <c r="J150" s="186">
        <v>1600</v>
      </c>
      <c r="K150" s="187">
        <v>1728</v>
      </c>
      <c r="L150" s="186">
        <v>0</v>
      </c>
      <c r="M150" s="186">
        <v>1728</v>
      </c>
      <c r="N150" s="187">
        <v>14</v>
      </c>
      <c r="O150" s="187">
        <f t="shared" si="23"/>
        <v>24192</v>
      </c>
      <c r="P150" s="186">
        <f t="shared" si="24"/>
        <v>432</v>
      </c>
      <c r="Q150" s="187">
        <f t="shared" si="20"/>
        <v>6048</v>
      </c>
      <c r="R150" s="186">
        <f t="shared" si="25"/>
        <v>432</v>
      </c>
      <c r="S150" s="187">
        <f t="shared" si="21"/>
        <v>6048</v>
      </c>
      <c r="T150" s="186">
        <f t="shared" si="26"/>
        <v>432</v>
      </c>
      <c r="U150" s="187">
        <f t="shared" si="22"/>
        <v>6048</v>
      </c>
      <c r="V150" s="186">
        <f t="shared" si="27"/>
        <v>432</v>
      </c>
      <c r="W150" s="187">
        <f t="shared" si="17"/>
        <v>6048</v>
      </c>
    </row>
    <row r="151" spans="1:23" ht="17.25" customHeight="1" x14ac:dyDescent="0.5">
      <c r="H151" s="242" t="s">
        <v>375</v>
      </c>
    </row>
    <row r="152" spans="1:23" ht="17.25" customHeight="1" x14ac:dyDescent="0.45">
      <c r="A152" s="165" t="s">
        <v>122</v>
      </c>
      <c r="B152" s="165" t="s">
        <v>15</v>
      </c>
      <c r="C152" s="165" t="s">
        <v>120</v>
      </c>
      <c r="D152" s="165"/>
      <c r="E152" s="165" t="s">
        <v>124</v>
      </c>
      <c r="F152" s="165" t="s">
        <v>16</v>
      </c>
      <c r="G152" s="165" t="s">
        <v>31</v>
      </c>
      <c r="H152" s="166" t="s">
        <v>18</v>
      </c>
      <c r="I152" s="167"/>
      <c r="J152" s="168"/>
      <c r="K152" s="165" t="s">
        <v>19</v>
      </c>
      <c r="L152" s="165" t="s">
        <v>20</v>
      </c>
      <c r="M152" s="169" t="s">
        <v>21</v>
      </c>
      <c r="N152" s="169" t="s">
        <v>17</v>
      </c>
      <c r="O152" s="169" t="s">
        <v>33</v>
      </c>
      <c r="P152" s="170" t="s">
        <v>22</v>
      </c>
      <c r="Q152" s="171"/>
      <c r="R152" s="170" t="s">
        <v>23</v>
      </c>
      <c r="S152" s="171"/>
      <c r="T152" s="170" t="s">
        <v>24</v>
      </c>
      <c r="U152" s="171"/>
      <c r="V152" s="170" t="s">
        <v>25</v>
      </c>
      <c r="W152" s="171"/>
    </row>
    <row r="153" spans="1:23" ht="17.25" customHeight="1" x14ac:dyDescent="0.45">
      <c r="A153" s="172"/>
      <c r="B153" s="172" t="s">
        <v>26</v>
      </c>
      <c r="C153" s="172" t="s">
        <v>121</v>
      </c>
      <c r="D153" s="172" t="s">
        <v>123</v>
      </c>
      <c r="E153" s="172" t="s">
        <v>125</v>
      </c>
      <c r="F153" s="172" t="s">
        <v>27</v>
      </c>
      <c r="G153" s="172" t="s">
        <v>27</v>
      </c>
      <c r="H153" s="173" t="s">
        <v>29</v>
      </c>
      <c r="I153" s="174"/>
      <c r="J153" s="175"/>
      <c r="K153" s="172" t="s">
        <v>143</v>
      </c>
      <c r="L153" s="172" t="s">
        <v>30</v>
      </c>
      <c r="M153" s="176" t="s">
        <v>126</v>
      </c>
      <c r="N153" s="176" t="s">
        <v>28</v>
      </c>
      <c r="O153" s="176" t="s">
        <v>127</v>
      </c>
      <c r="P153" s="177" t="s">
        <v>316</v>
      </c>
      <c r="Q153" s="177"/>
      <c r="R153" s="177" t="s">
        <v>317</v>
      </c>
      <c r="S153" s="177"/>
      <c r="T153" s="177" t="s">
        <v>318</v>
      </c>
      <c r="U153" s="177"/>
      <c r="V153" s="177" t="s">
        <v>319</v>
      </c>
      <c r="W153" s="177"/>
    </row>
    <row r="154" spans="1:23" ht="17.25" customHeight="1" x14ac:dyDescent="0.45">
      <c r="A154" s="178"/>
      <c r="B154" s="178"/>
      <c r="C154" s="178"/>
      <c r="D154" s="178"/>
      <c r="E154" s="178"/>
      <c r="F154" s="178"/>
      <c r="G154" s="178"/>
      <c r="H154" s="179">
        <v>2561</v>
      </c>
      <c r="I154" s="178">
        <v>2562</v>
      </c>
      <c r="J154" s="178">
        <v>2563</v>
      </c>
      <c r="K154" s="178">
        <f>J154+1</f>
        <v>2564</v>
      </c>
      <c r="L154" s="178" t="s">
        <v>32</v>
      </c>
      <c r="M154" s="178">
        <f>J154+1</f>
        <v>2564</v>
      </c>
      <c r="N154" s="180" t="s">
        <v>31</v>
      </c>
      <c r="O154" s="180"/>
      <c r="P154" s="179" t="s">
        <v>12</v>
      </c>
      <c r="Q154" s="181" t="s">
        <v>128</v>
      </c>
      <c r="R154" s="179" t="s">
        <v>12</v>
      </c>
      <c r="S154" s="181" t="s">
        <v>128</v>
      </c>
      <c r="T154" s="179" t="s">
        <v>12</v>
      </c>
      <c r="U154" s="181" t="s">
        <v>128</v>
      </c>
      <c r="V154" s="179" t="s">
        <v>12</v>
      </c>
      <c r="W154" s="181" t="s">
        <v>128</v>
      </c>
    </row>
    <row r="155" spans="1:23" ht="17.25" customHeight="1" x14ac:dyDescent="0.45">
      <c r="A155" s="179"/>
      <c r="B155" s="185">
        <f>IF(B150&gt;0,B150+1,B149+1)</f>
        <v>125</v>
      </c>
      <c r="C155" s="189" t="s">
        <v>282</v>
      </c>
      <c r="D155" s="184" t="s">
        <v>347</v>
      </c>
      <c r="E155" s="185" t="s">
        <v>49</v>
      </c>
      <c r="F155" s="185">
        <v>30</v>
      </c>
      <c r="G155" s="185" t="s">
        <v>42</v>
      </c>
      <c r="H155" s="186">
        <v>25</v>
      </c>
      <c r="I155" s="187">
        <v>17</v>
      </c>
      <c r="J155" s="187">
        <v>17</v>
      </c>
      <c r="K155" s="187">
        <v>22</v>
      </c>
      <c r="L155" s="186">
        <v>2</v>
      </c>
      <c r="M155" s="186">
        <v>20</v>
      </c>
      <c r="N155" s="187">
        <v>3210</v>
      </c>
      <c r="O155" s="187">
        <f t="shared" si="23"/>
        <v>64200</v>
      </c>
      <c r="P155" s="186">
        <v>5</v>
      </c>
      <c r="Q155" s="187">
        <f t="shared" si="20"/>
        <v>16050</v>
      </c>
      <c r="R155" s="186">
        <v>5</v>
      </c>
      <c r="S155" s="187">
        <f t="shared" si="21"/>
        <v>16050</v>
      </c>
      <c r="T155" s="186">
        <v>5</v>
      </c>
      <c r="U155" s="187">
        <f t="shared" si="22"/>
        <v>16050</v>
      </c>
      <c r="V155" s="186">
        <v>5</v>
      </c>
      <c r="W155" s="187">
        <f t="shared" si="17"/>
        <v>16050</v>
      </c>
    </row>
    <row r="156" spans="1:23" ht="17.25" customHeight="1" x14ac:dyDescent="0.45">
      <c r="A156" s="179"/>
      <c r="B156" s="185">
        <f>IF(B155&gt;0,B155+1,B150+1)</f>
        <v>126</v>
      </c>
      <c r="C156" s="189" t="s">
        <v>283</v>
      </c>
      <c r="D156" s="184" t="s">
        <v>115</v>
      </c>
      <c r="E156" s="185" t="s">
        <v>49</v>
      </c>
      <c r="F156" s="185">
        <v>60</v>
      </c>
      <c r="G156" s="185" t="s">
        <v>49</v>
      </c>
      <c r="H156" s="186">
        <v>2</v>
      </c>
      <c r="I156" s="187">
        <v>2</v>
      </c>
      <c r="J156" s="187">
        <v>2</v>
      </c>
      <c r="K156" s="187">
        <v>2</v>
      </c>
      <c r="L156" s="186">
        <v>0</v>
      </c>
      <c r="M156" s="186">
        <f t="shared" si="18"/>
        <v>2</v>
      </c>
      <c r="N156" s="187">
        <v>5350</v>
      </c>
      <c r="O156" s="187">
        <f t="shared" si="23"/>
        <v>10700</v>
      </c>
      <c r="P156" s="186">
        <v>1</v>
      </c>
      <c r="Q156" s="187">
        <f t="shared" si="20"/>
        <v>5350</v>
      </c>
      <c r="R156" s="186">
        <v>0</v>
      </c>
      <c r="S156" s="187">
        <f t="shared" si="21"/>
        <v>0</v>
      </c>
      <c r="T156" s="186">
        <v>1</v>
      </c>
      <c r="U156" s="187">
        <f t="shared" si="22"/>
        <v>5350</v>
      </c>
      <c r="V156" s="186">
        <v>0</v>
      </c>
      <c r="W156" s="187">
        <f t="shared" si="17"/>
        <v>0</v>
      </c>
    </row>
    <row r="157" spans="1:23" ht="17.25" customHeight="1" x14ac:dyDescent="0.45">
      <c r="A157" s="179"/>
      <c r="B157" s="185">
        <f t="shared" si="28"/>
        <v>127</v>
      </c>
      <c r="C157" s="189" t="s">
        <v>284</v>
      </c>
      <c r="D157" s="184" t="s">
        <v>114</v>
      </c>
      <c r="E157" s="185" t="s">
        <v>49</v>
      </c>
      <c r="F157" s="185">
        <v>10</v>
      </c>
      <c r="G157" s="185" t="s">
        <v>305</v>
      </c>
      <c r="H157" s="186">
        <v>40</v>
      </c>
      <c r="I157" s="187">
        <v>0</v>
      </c>
      <c r="J157" s="187">
        <v>0</v>
      </c>
      <c r="K157" s="187">
        <v>0</v>
      </c>
      <c r="L157" s="186">
        <v>0</v>
      </c>
      <c r="M157" s="186">
        <f t="shared" si="18"/>
        <v>0</v>
      </c>
      <c r="N157" s="187">
        <v>2996</v>
      </c>
      <c r="O157" s="187">
        <f t="shared" si="23"/>
        <v>0</v>
      </c>
      <c r="P157" s="186">
        <v>0</v>
      </c>
      <c r="Q157" s="187">
        <f t="shared" si="20"/>
        <v>0</v>
      </c>
      <c r="R157" s="186">
        <v>0</v>
      </c>
      <c r="S157" s="187">
        <f t="shared" si="21"/>
        <v>0</v>
      </c>
      <c r="T157" s="186">
        <v>0</v>
      </c>
      <c r="U157" s="187">
        <f t="shared" si="22"/>
        <v>0</v>
      </c>
      <c r="V157" s="186">
        <v>0</v>
      </c>
      <c r="W157" s="187">
        <f t="shared" ref="W157:W159" si="29">V157*N157</f>
        <v>0</v>
      </c>
    </row>
    <row r="158" spans="1:23" ht="17.25" customHeight="1" x14ac:dyDescent="0.45">
      <c r="A158" s="179"/>
      <c r="B158" s="185">
        <f>IF(B157&gt;0,B157+1,B156+1)</f>
        <v>128</v>
      </c>
      <c r="C158" s="189" t="s">
        <v>285</v>
      </c>
      <c r="D158" s="184" t="s">
        <v>367</v>
      </c>
      <c r="E158" s="185" t="s">
        <v>49</v>
      </c>
      <c r="F158" s="185">
        <v>25</v>
      </c>
      <c r="G158" s="185" t="s">
        <v>305</v>
      </c>
      <c r="H158" s="186">
        <v>20</v>
      </c>
      <c r="I158" s="187">
        <v>19</v>
      </c>
      <c r="J158" s="187">
        <v>19</v>
      </c>
      <c r="K158" s="187">
        <v>20</v>
      </c>
      <c r="L158" s="186">
        <v>3</v>
      </c>
      <c r="M158" s="186">
        <v>20</v>
      </c>
      <c r="N158" s="202">
        <v>5350</v>
      </c>
      <c r="O158" s="187">
        <f t="shared" si="23"/>
        <v>107000</v>
      </c>
      <c r="P158" s="186">
        <v>5</v>
      </c>
      <c r="Q158" s="187">
        <f t="shared" si="20"/>
        <v>26750</v>
      </c>
      <c r="R158" s="186">
        <v>5</v>
      </c>
      <c r="S158" s="187">
        <f t="shared" si="21"/>
        <v>26750</v>
      </c>
      <c r="T158" s="186">
        <v>5</v>
      </c>
      <c r="U158" s="187">
        <f t="shared" si="22"/>
        <v>26750</v>
      </c>
      <c r="V158" s="186">
        <v>5</v>
      </c>
      <c r="W158" s="187">
        <f t="shared" si="29"/>
        <v>26750</v>
      </c>
    </row>
    <row r="159" spans="1:23" ht="17.25" customHeight="1" x14ac:dyDescent="0.45">
      <c r="A159" s="179"/>
      <c r="B159" s="185">
        <f t="shared" ref="B159" si="30">IF(B158&gt;0,B158+1,B157+1)</f>
        <v>129</v>
      </c>
      <c r="C159" s="189"/>
      <c r="D159" s="184" t="s">
        <v>368</v>
      </c>
      <c r="E159" s="185" t="s">
        <v>49</v>
      </c>
      <c r="F159" s="185">
        <v>3</v>
      </c>
      <c r="G159" s="185" t="s">
        <v>49</v>
      </c>
      <c r="H159" s="186">
        <v>1</v>
      </c>
      <c r="I159" s="187">
        <v>1</v>
      </c>
      <c r="J159" s="187">
        <v>1</v>
      </c>
      <c r="K159" s="187">
        <v>1</v>
      </c>
      <c r="L159" s="186">
        <v>0</v>
      </c>
      <c r="M159" s="186">
        <f t="shared" ref="M159" si="31">K159-L159</f>
        <v>1</v>
      </c>
      <c r="N159" s="202">
        <v>6420</v>
      </c>
      <c r="O159" s="187">
        <f t="shared" si="23"/>
        <v>6420</v>
      </c>
      <c r="P159" s="186">
        <v>0</v>
      </c>
      <c r="Q159" s="187">
        <f t="shared" si="20"/>
        <v>0</v>
      </c>
      <c r="R159" s="186">
        <v>1</v>
      </c>
      <c r="S159" s="187">
        <f t="shared" si="21"/>
        <v>6420</v>
      </c>
      <c r="T159" s="186">
        <v>0</v>
      </c>
      <c r="U159" s="187">
        <f t="shared" si="22"/>
        <v>0</v>
      </c>
      <c r="V159" s="186">
        <v>0</v>
      </c>
      <c r="W159" s="187">
        <f t="shared" si="29"/>
        <v>0</v>
      </c>
    </row>
    <row r="160" spans="1:23" ht="17.25" customHeight="1" x14ac:dyDescent="0.45">
      <c r="A160" s="185"/>
      <c r="B160" s="185"/>
      <c r="C160" s="185"/>
      <c r="D160" s="240" t="s">
        <v>369</v>
      </c>
      <c r="E160" s="185"/>
      <c r="F160" s="185"/>
      <c r="G160" s="185"/>
      <c r="H160" s="185"/>
      <c r="I160" s="185"/>
      <c r="J160" s="185"/>
      <c r="K160" s="185"/>
      <c r="L160" s="185"/>
      <c r="M160" s="185"/>
      <c r="N160" s="185"/>
      <c r="O160" s="185"/>
      <c r="P160" s="185"/>
      <c r="Q160" s="185"/>
      <c r="R160" s="185"/>
      <c r="S160" s="185"/>
      <c r="T160" s="185"/>
      <c r="U160" s="185"/>
      <c r="V160" s="185"/>
      <c r="W160" s="185"/>
    </row>
    <row r="161" spans="1:24" ht="17.25" customHeight="1" x14ac:dyDescent="0.45">
      <c r="A161" s="203"/>
      <c r="B161" s="185">
        <f>IF(B159&gt;0,B159+1,B158+1)</f>
        <v>130</v>
      </c>
      <c r="C161" s="197" t="s">
        <v>286</v>
      </c>
      <c r="D161" s="193" t="s">
        <v>339</v>
      </c>
      <c r="E161" s="197" t="s">
        <v>49</v>
      </c>
      <c r="F161" s="179">
        <v>1</v>
      </c>
      <c r="G161" s="197" t="s">
        <v>49</v>
      </c>
      <c r="H161" s="186">
        <v>60</v>
      </c>
      <c r="I161" s="187">
        <v>12</v>
      </c>
      <c r="J161" s="187">
        <v>12</v>
      </c>
      <c r="K161" s="187">
        <v>40</v>
      </c>
      <c r="L161" s="186">
        <v>2</v>
      </c>
      <c r="M161" s="186">
        <v>40</v>
      </c>
      <c r="N161" s="187">
        <v>465</v>
      </c>
      <c r="O161" s="187">
        <f>M161*N161</f>
        <v>18600</v>
      </c>
      <c r="P161" s="186">
        <v>10</v>
      </c>
      <c r="Q161" s="187">
        <f>N161*P161</f>
        <v>4650</v>
      </c>
      <c r="R161" s="186">
        <v>10</v>
      </c>
      <c r="S161" s="187">
        <f>$N161*R161</f>
        <v>4650</v>
      </c>
      <c r="T161" s="186">
        <v>10</v>
      </c>
      <c r="U161" s="187">
        <f>$N161*T161</f>
        <v>4650</v>
      </c>
      <c r="V161" s="186">
        <v>10</v>
      </c>
      <c r="W161" s="187">
        <f>V161*N161</f>
        <v>4650</v>
      </c>
    </row>
    <row r="162" spans="1:24" ht="17.25" hidden="1" customHeight="1" x14ac:dyDescent="0.45">
      <c r="O162" s="206">
        <f>Q162+S162+U162+W162</f>
        <v>5211348.25</v>
      </c>
      <c r="Q162" s="205">
        <f>SUM(Q6:Q161)</f>
        <v>1502666.75</v>
      </c>
      <c r="S162" s="208">
        <f>SUM(S6:S161)</f>
        <v>1422273</v>
      </c>
      <c r="U162" s="208">
        <f>SUM(U6:U161)</f>
        <v>1306919.25</v>
      </c>
      <c r="W162" s="208">
        <f>SUM(W6:W161)</f>
        <v>979489.25</v>
      </c>
      <c r="X162" s="209"/>
    </row>
    <row r="163" spans="1:24" ht="17.25" hidden="1" customHeight="1" x14ac:dyDescent="0.45">
      <c r="K163" s="181">
        <f t="shared" ref="K163:K166" si="32">(H163+I163+J163)/3</f>
        <v>0</v>
      </c>
    </row>
    <row r="164" spans="1:24" s="222" customFormat="1" ht="17.25" hidden="1" customHeight="1" x14ac:dyDescent="0.45">
      <c r="A164" s="210"/>
      <c r="B164" s="211"/>
      <c r="C164" s="212"/>
      <c r="D164" s="213"/>
      <c r="E164" s="214"/>
      <c r="F164" s="213"/>
      <c r="G164" s="213"/>
      <c r="H164" s="213"/>
      <c r="I164" s="215"/>
      <c r="J164" s="216"/>
      <c r="K164" s="181">
        <f t="shared" si="32"/>
        <v>0</v>
      </c>
      <c r="L164" s="217"/>
      <c r="M164" s="218"/>
      <c r="N164" s="217"/>
      <c r="O164" s="219">
        <f>SUM(O6:O162)</f>
        <v>10426696.5</v>
      </c>
      <c r="P164" s="220"/>
      <c r="Q164" s="220">
        <f>SUM(Q6:Q162)</f>
        <v>3005333.5</v>
      </c>
      <c r="R164" s="221"/>
      <c r="S164" s="220">
        <f>SUM(S6:S162)</f>
        <v>2844546</v>
      </c>
      <c r="T164" s="220"/>
      <c r="U164" s="220">
        <f>SUM(U6:U162)</f>
        <v>2613838.5</v>
      </c>
      <c r="V164" s="221"/>
      <c r="W164" s="220">
        <f>SUM(W6:W162)</f>
        <v>1958978.5</v>
      </c>
    </row>
    <row r="165" spans="1:24" s="222" customFormat="1" ht="17.25" hidden="1" customHeight="1" x14ac:dyDescent="0.45">
      <c r="A165" s="210"/>
      <c r="B165" s="223"/>
      <c r="C165" s="224"/>
      <c r="D165" s="225"/>
      <c r="E165" s="226"/>
      <c r="F165" s="225"/>
      <c r="G165" s="225"/>
      <c r="H165" s="225"/>
      <c r="I165" s="227"/>
      <c r="J165" s="225" t="s">
        <v>142</v>
      </c>
      <c r="K165" s="181" t="e">
        <f t="shared" si="32"/>
        <v>#VALUE!</v>
      </c>
      <c r="L165" s="228"/>
      <c r="M165" s="229" t="str">
        <f>BAHTTEXT(O164)</f>
        <v>สิบล้านสี่แสนสองหมื่นหกพันหกร้อยเก้าสิบหกบาทห้าสิบสตางค์</v>
      </c>
      <c r="N165" s="229"/>
      <c r="O165" s="230"/>
      <c r="P165" s="231"/>
      <c r="Q165" s="232"/>
      <c r="R165" s="233"/>
      <c r="S165" s="232"/>
      <c r="T165" s="232"/>
      <c r="U165" s="232"/>
      <c r="V165" s="233"/>
      <c r="W165" s="232"/>
    </row>
    <row r="166" spans="1:24" ht="17.25" hidden="1" customHeight="1" x14ac:dyDescent="0.45">
      <c r="K166" s="181">
        <f t="shared" si="32"/>
        <v>0</v>
      </c>
    </row>
    <row r="167" spans="1:24" ht="17.25" hidden="1" customHeight="1" x14ac:dyDescent="0.45">
      <c r="G167" s="164"/>
      <c r="J167" s="164"/>
      <c r="K167" s="164"/>
      <c r="L167" s="204"/>
      <c r="M167" s="234"/>
      <c r="N167" s="164"/>
      <c r="O167" s="164"/>
      <c r="P167" s="164"/>
      <c r="Q167" s="164"/>
      <c r="R167" s="235"/>
      <c r="S167" s="235"/>
      <c r="T167" s="164"/>
      <c r="U167" s="164"/>
      <c r="V167" s="236"/>
    </row>
    <row r="168" spans="1:24" ht="17.25" hidden="1" customHeight="1" x14ac:dyDescent="0.45">
      <c r="G168" s="164"/>
      <c r="J168" s="164"/>
      <c r="K168" s="164"/>
      <c r="M168" s="237" t="s">
        <v>370</v>
      </c>
      <c r="N168" s="237"/>
      <c r="O168" s="238" t="s">
        <v>373</v>
      </c>
      <c r="P168" s="238"/>
      <c r="Q168" s="238"/>
      <c r="R168" s="238"/>
      <c r="S168" s="238"/>
      <c r="T168" s="164"/>
      <c r="U168" s="164"/>
      <c r="V168" s="236"/>
      <c r="X168" s="209">
        <f>Q162+S162+U162+W162</f>
        <v>5211348.25</v>
      </c>
    </row>
    <row r="169" spans="1:24" ht="17.25" customHeight="1" x14ac:dyDescent="0.45">
      <c r="G169" s="164"/>
      <c r="J169" s="164"/>
      <c r="K169" s="164"/>
      <c r="L169" s="204"/>
      <c r="M169" s="234"/>
      <c r="N169" s="164"/>
      <c r="O169" s="164"/>
      <c r="P169" s="164"/>
      <c r="Q169" s="164"/>
      <c r="R169" s="235"/>
      <c r="S169" s="235"/>
      <c r="T169" s="164"/>
      <c r="U169" s="164"/>
      <c r="V169" s="236"/>
    </row>
    <row r="170" spans="1:24" ht="17.25" customHeight="1" x14ac:dyDescent="0.45">
      <c r="G170" s="164"/>
      <c r="J170" s="164"/>
      <c r="K170" s="164"/>
      <c r="L170" s="204"/>
      <c r="M170" s="234"/>
      <c r="N170" s="164"/>
      <c r="O170" s="164"/>
      <c r="P170" s="164"/>
      <c r="Q170" s="164"/>
      <c r="R170" s="235"/>
      <c r="S170" s="235"/>
      <c r="T170" s="164"/>
      <c r="U170" s="164"/>
      <c r="V170" s="236"/>
    </row>
    <row r="171" spans="1:24" ht="17.25" customHeight="1" x14ac:dyDescent="0.45">
      <c r="G171" s="164"/>
      <c r="J171" s="164"/>
      <c r="K171" s="164"/>
      <c r="L171" s="204"/>
      <c r="M171" s="234"/>
      <c r="N171" s="164"/>
      <c r="O171" s="164"/>
      <c r="P171" s="164"/>
      <c r="Q171" s="164"/>
      <c r="R171" s="235"/>
      <c r="S171" s="235"/>
      <c r="T171" s="164"/>
      <c r="U171" s="164"/>
      <c r="V171" s="236"/>
    </row>
    <row r="175" spans="1:24" ht="17.25" customHeight="1" x14ac:dyDescent="0.45">
      <c r="D175" s="243" t="s">
        <v>376</v>
      </c>
      <c r="E175" s="244"/>
      <c r="F175" s="245"/>
      <c r="G175" s="244" t="s">
        <v>377</v>
      </c>
      <c r="H175" s="244"/>
      <c r="I175" s="244"/>
      <c r="J175" s="246"/>
      <c r="K175" s="164"/>
      <c r="L175" s="247" t="s">
        <v>378</v>
      </c>
      <c r="M175" s="244"/>
      <c r="N175" s="244"/>
      <c r="O175" s="244"/>
      <c r="P175" s="248"/>
      <c r="Q175" s="244" t="s">
        <v>379</v>
      </c>
      <c r="R175" s="244"/>
      <c r="S175" s="246"/>
      <c r="T175" s="246"/>
    </row>
    <row r="176" spans="1:24" ht="17.25" customHeight="1" x14ac:dyDescent="0.45">
      <c r="B176" s="164"/>
      <c r="C176" s="164"/>
      <c r="D176" s="244" t="s">
        <v>380</v>
      </c>
      <c r="E176" s="244"/>
      <c r="F176" s="245"/>
      <c r="G176" s="244" t="s">
        <v>381</v>
      </c>
      <c r="H176" s="244"/>
      <c r="I176" s="244"/>
      <c r="J176" s="246"/>
      <c r="K176" s="164"/>
      <c r="L176" s="247" t="s">
        <v>382</v>
      </c>
      <c r="M176" s="244"/>
      <c r="N176" s="244"/>
      <c r="O176" s="249"/>
      <c r="P176" s="248"/>
      <c r="Q176" s="244" t="s">
        <v>383</v>
      </c>
      <c r="R176" s="244"/>
      <c r="S176" s="246"/>
      <c r="T176" s="246"/>
      <c r="W176" s="164"/>
    </row>
    <row r="177" spans="2:23" ht="17.25" customHeight="1" x14ac:dyDescent="0.45">
      <c r="B177" s="164"/>
      <c r="C177" s="164"/>
      <c r="D177" s="250" t="s">
        <v>384</v>
      </c>
      <c r="E177" s="248"/>
      <c r="F177" s="245"/>
      <c r="G177" s="248" t="s">
        <v>385</v>
      </c>
      <c r="H177" s="244"/>
      <c r="I177" s="244"/>
      <c r="J177" s="246"/>
      <c r="K177" s="164"/>
      <c r="L177" s="247" t="s">
        <v>386</v>
      </c>
      <c r="M177" s="244"/>
      <c r="N177" s="244"/>
      <c r="O177" s="249"/>
      <c r="P177" s="248"/>
      <c r="Q177" s="244" t="s">
        <v>387</v>
      </c>
      <c r="R177" s="244"/>
      <c r="S177" s="246"/>
      <c r="T177" s="246"/>
      <c r="W177" s="164"/>
    </row>
    <row r="178" spans="2:23" ht="17.25" customHeight="1" x14ac:dyDescent="0.45">
      <c r="B178" s="164"/>
      <c r="C178" s="164"/>
      <c r="W178" s="164"/>
    </row>
  </sheetData>
  <mergeCells count="38">
    <mergeCell ref="H152:J152"/>
    <mergeCell ref="P152:Q152"/>
    <mergeCell ref="R152:S152"/>
    <mergeCell ref="T152:U152"/>
    <mergeCell ref="V152:W152"/>
    <mergeCell ref="H153:J153"/>
    <mergeCell ref="H92:J92"/>
    <mergeCell ref="P92:Q92"/>
    <mergeCell ref="R92:S92"/>
    <mergeCell ref="T92:U92"/>
    <mergeCell ref="V92:W92"/>
    <mergeCell ref="H93:J93"/>
    <mergeCell ref="H62:J62"/>
    <mergeCell ref="P62:Q62"/>
    <mergeCell ref="R62:S62"/>
    <mergeCell ref="T62:U62"/>
    <mergeCell ref="V62:W62"/>
    <mergeCell ref="H63:J63"/>
    <mergeCell ref="H32:J32"/>
    <mergeCell ref="P32:Q32"/>
    <mergeCell ref="R32:S32"/>
    <mergeCell ref="T32:U32"/>
    <mergeCell ref="V32:W32"/>
    <mergeCell ref="H33:J33"/>
    <mergeCell ref="H122:J122"/>
    <mergeCell ref="P122:Q122"/>
    <mergeCell ref="R122:S122"/>
    <mergeCell ref="T122:U122"/>
    <mergeCell ref="V122:W122"/>
    <mergeCell ref="H123:J123"/>
    <mergeCell ref="H3:J3"/>
    <mergeCell ref="M165:O165"/>
    <mergeCell ref="M168:N168"/>
    <mergeCell ref="H2:J2"/>
    <mergeCell ref="P2:Q2"/>
    <mergeCell ref="R2:S2"/>
    <mergeCell ref="T2:U2"/>
    <mergeCell ref="V2:W2"/>
  </mergeCells>
  <dataValidations count="2">
    <dataValidation type="whole" showInputMessage="1" showErrorMessage="1" errorTitle="ต้องใส่ข้อมูล" error="กรุณาใส่ขนาดบรรจุ เช่น Tube ขนาดบรรจุ 100 tube per pack ให้ใส่เลข 100 และเปลี่ยนหน่วยบรรจุเป็น pack" prompt="ขนาดบรรจุ เช่น 100 test per pack ให้ใส่เลข 100  (ต้องใส่ข้อมุลในช่องนี้)" sqref="F6:F30 F35:F60 F65:F90 F95:F120 F125:F150 F155:F159">
      <formula1>1</formula1>
      <formula2>1000000</formula2>
    </dataValidation>
    <dataValidation allowBlank="1" showInputMessage="1" showErrorMessage="1" prompt="หน่วยย่อยที่อยู่ใน pack หรือกล่อง เช่น test, ชิ้น, หลอด" sqref="E127 G127"/>
  </dataValidations>
  <pageMargins left="0.11811023622047245" right="0" top="0.74803149606299213" bottom="0.74803149606299213" header="0.31496062992125984" footer="0.31496062992125984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1</vt:i4>
      </vt:variant>
    </vt:vector>
  </HeadingPairs>
  <TitlesOfParts>
    <vt:vector size="6" baseType="lpstr">
      <vt:lpstr>คำอธิบาย</vt:lpstr>
      <vt:lpstr>แผนจัดซื้อ เฉพาะน้ำยา</vt:lpstr>
      <vt:lpstr>ปกแผน</vt:lpstr>
      <vt:lpstr>Sheet1</vt:lpstr>
      <vt:lpstr>LabPrint64</vt:lpstr>
      <vt:lpstr>'แผนจัดซื้อ เฉพาะน้ำยา'!Print_Titles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ชัชวาล คุปติธรรมา</dc:creator>
  <cp:lastModifiedBy>Windows User</cp:lastModifiedBy>
  <cp:lastPrinted>2020-09-22T04:59:04Z</cp:lastPrinted>
  <dcterms:created xsi:type="dcterms:W3CDTF">2004-08-09T13:11:19Z</dcterms:created>
  <dcterms:modified xsi:type="dcterms:W3CDTF">2020-09-22T04:59:21Z</dcterms:modified>
</cp:coreProperties>
</file>