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" windowWidth="12120" windowHeight="8640" activeTab="2"/>
  </bookViews>
  <sheets>
    <sheet name="สรุปแผน" sheetId="1" r:id="rId1"/>
    <sheet name="ยา" sheetId="2" r:id="rId2"/>
    <sheet name="ยา สปสช." sheetId="3" r:id="rId3"/>
    <sheet name="วัสดุการแพทย์" sheetId="4" r:id="rId4"/>
    <sheet name="วมย" sheetId="5" r:id="rId5"/>
    <sheet name="วัสดุวิทยาศาสตร์" sheetId="6" r:id="rId6"/>
    <sheet name="วัสดุทั่วไป" sheetId="7" r:id="rId7"/>
    <sheet name="เรียงตามมูลค่ายา" sheetId="8" r:id="rId8"/>
    <sheet name="เรียงตามมูลค่า วมย." sheetId="9" r:id="rId9"/>
    <sheet name="ED Tramas" sheetId="10" r:id="rId10"/>
    <sheet name="NED Trimas" sheetId="11" r:id="rId11"/>
    <sheet name="วัสดุการแพทย์ Trimas" sheetId="12" r:id="rId12"/>
    <sheet name="วมย Trimas" sheetId="13" r:id="rId13"/>
    <sheet name="วัสดุวิทย์ Trimas" sheetId="14" r:id="rId14"/>
    <sheet name="วัสดุทั่วไป Trimas" sheetId="15" r:id="rId15"/>
    <sheet name="รายงานความเข้ากันได้" sheetId="16" r:id="rId16"/>
  </sheets>
  <definedNames>
    <definedName name="_xlnm._FilterDatabase" localSheetId="2" hidden="1">'ยา สปสช.'!$A$1:$AL$53</definedName>
  </definedNames>
  <calcPr fullCalcOnLoad="1"/>
</workbook>
</file>

<file path=xl/comments10.xml><?xml version="1.0" encoding="utf-8"?>
<comments xmlns="http://schemas.openxmlformats.org/spreadsheetml/2006/main">
  <authors>
    <author>NB</author>
  </authors>
  <commentList>
    <comment ref="D102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
</t>
        </r>
      </text>
    </comment>
    <comment ref="D105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
</t>
        </r>
      </text>
    </comment>
    <comment ref="D106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</t>
        </r>
      </text>
    </comment>
    <comment ref="D107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
</t>
        </r>
      </text>
    </comment>
    <comment ref="D309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</t>
        </r>
      </text>
    </comment>
    <comment ref="D310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</t>
        </r>
      </text>
    </comment>
    <comment ref="D311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</t>
        </r>
      </text>
    </comment>
    <comment ref="D312" authorId="0">
      <text>
        <r>
          <rPr>
            <b/>
            <sz val="9"/>
            <rFont val="Tahoma"/>
            <family val="2"/>
          </rPr>
          <t>NB:</t>
        </r>
        <r>
          <rPr>
            <sz val="9"/>
            <rFont val="Tahoma"/>
            <family val="2"/>
          </rPr>
          <t xml:space="preserve">
ธ.ค.57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K3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647x60's</t>
        </r>
      </text>
    </comment>
    <comment ref="E14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ไม่อยู่ในกรอบ รพช. ใช้งบโครงการ PP</t>
        </r>
      </text>
    </comment>
    <comment ref="P14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ไม่มีราคากลาง</t>
        </r>
      </text>
    </comment>
    <comment ref="L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P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3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19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267.50</t>
        </r>
      </text>
    </comment>
    <comment ref="P19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214</t>
        </r>
      </text>
    </comment>
    <comment ref="P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5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27.82  เคยซื้อได้ 19.2/vial</t>
        </r>
      </text>
    </comment>
    <comment ref="P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6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6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6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59.92</t>
        </r>
      </text>
    </comment>
    <comment ref="P7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8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16.1</t>
        </r>
      </text>
    </comment>
    <comment ref="P8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10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7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10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
</t>
        </r>
      </text>
    </comment>
    <comment ref="P10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400   ซื้อได้ 300
</t>
        </r>
      </text>
    </comment>
    <comment ref="P1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เคยซื้อ 15.28</t>
        </r>
      </text>
    </comment>
    <comment ref="P1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กลาง 870</t>
        </r>
      </text>
    </comment>
    <comment ref="P1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14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430  ซื้อได้ 184.49</t>
        </r>
      </text>
    </comment>
    <comment ref="P15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125.19 เคยซื้อได้ 95
</t>
        </r>
      </text>
    </comment>
    <comment ref="P1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114.49 เคยซื้อได้ 75</t>
        </r>
      </text>
    </comment>
    <comment ref="P18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750.07 สอบเดิม 614 ซื้อได้ 594.19</t>
        </r>
      </text>
    </comment>
    <comment ref="P18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51.36</t>
        </r>
      </text>
    </comment>
    <comment ref="P1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267.5</t>
        </r>
      </text>
    </comment>
    <comment ref="P20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168</t>
        </r>
      </text>
    </comment>
    <comment ref="P20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2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ซื้อได้ 325</t>
        </r>
      </text>
    </comment>
    <comment ref="P2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ซื้อ 400</t>
        </r>
      </text>
    </comment>
    <comment ref="P2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310 ซื้อได้ 145</t>
        </r>
      </text>
    </comment>
    <comment ref="P23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กลาง ซื้อ 6.6</t>
        </r>
      </text>
    </comment>
    <comment ref="P23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2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26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ซื้อได้ 18.19</t>
        </r>
      </text>
    </comment>
    <comment ref="P28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317.79</t>
        </r>
      </text>
    </comment>
    <comment ref="P2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ซื้อได้ 330</t>
        </r>
      </text>
    </comment>
    <comment ref="P3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3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 294.25 เคยซื้อได้ 218.34</t>
        </r>
      </text>
    </comment>
    <comment ref="P3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755  ซื่อได้ 389</t>
        </r>
      </text>
    </comment>
    <comment ref="P1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60</t>
        </r>
      </text>
    </comment>
    <comment ref="E2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เผื่อไม่มีโครงการ</t>
        </r>
      </text>
    </comment>
    <comment ref="E38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Inpacpharma 428/100x10's</t>
        </r>
      </text>
    </comment>
    <comment ref="E10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107/100x10's</t>
        </r>
      </text>
    </comment>
    <comment ref="E13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12.84/60ml</t>
        </r>
      </text>
    </comment>
    <comment ref="E23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350/1000's</t>
        </r>
      </text>
    </comment>
    <comment ref="E2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84.53/450 ml</t>
        </r>
      </text>
    </comment>
    <comment ref="E27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Inpac 6.42/60 ml</t>
        </r>
      </text>
    </comment>
    <comment ref="E3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GIS สืบ60 3.4/Amp</t>
        </r>
      </text>
    </comment>
    <comment ref="E3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GIS สอบเขต60 ยโสธร 34/10x10's</t>
        </r>
      </text>
    </comment>
    <comment ref="E27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GIS สืบ 60 10/Amp</t>
        </r>
      </text>
    </comment>
    <comment ref="E1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GIS 3.5/Amp</t>
        </r>
      </text>
    </comment>
    <comment ref="E1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ส่วนเกินจากสนับสนุน</t>
        </r>
      </text>
    </comment>
    <comment ref="E1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นอกกรอบ เบิกจาก รพ.พระศรีฯ</t>
        </r>
      </text>
    </comment>
    <comment ref="P2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200.09</t>
        </r>
      </text>
    </comment>
    <comment ref="O8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อยู่ในแผนยาสนับสนุน</t>
        </r>
      </text>
    </comment>
    <comment ref="M35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สำหรับต่างด้าว 1 case/year</t>
        </r>
      </text>
    </comment>
    <comment ref="E39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SPS 145/100's</t>
        </r>
      </text>
    </comment>
    <comment ref="E3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SPS  185/100's</t>
        </r>
      </text>
    </comment>
    <comment ref="E39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SPS 195/100's</t>
        </r>
      </text>
    </comment>
    <comment ref="E33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Berlin 640/1000's, GPO</t>
        </r>
      </text>
    </comment>
    <comment ref="E2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Berlin 330/300's</t>
        </r>
      </text>
    </comment>
    <comment ref="E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นวัตกรรมไทย พรอส ฟาร์มา 28.89/vial</t>
        </r>
      </text>
    </comment>
    <comment ref="P39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 เคยซื้อได้ 96
</t>
        </r>
      </text>
    </comment>
    <comment ref="P39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364/100's เคยซื้อได้ 110/100's</t>
        </r>
      </text>
    </comment>
    <comment ref="P39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 240/100's  เคยซื้อได้ 190/100's</t>
        </r>
      </text>
    </comment>
    <comment ref="E3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เข้าเกณฑ์ e-Bidding</t>
        </r>
      </text>
    </comment>
    <comment ref="E3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เข้าเกณฑ์ e-Bidding</t>
        </r>
      </text>
    </comment>
    <comment ref="E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รายการ GPO</t>
        </r>
      </text>
    </comment>
    <comment ref="E2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รายการ GPO</t>
        </r>
      </text>
    </comment>
    <comment ref="E45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ยาทั่วไป+สปสช.</t>
        </r>
      </text>
    </comment>
    <comment ref="E4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หลังหักให้ลูกข่าย</t>
        </r>
      </text>
    </comment>
    <comment ref="E45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หลังหักลูกข่าย+ยาสนับสนุนจาก สปสช.</t>
        </r>
      </text>
    </comment>
    <comment ref="Q45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ยาทั่วไป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L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ประมาณการจ่าย 12 เดือน จาก 10 เดือน</t>
        </r>
      </text>
    </comment>
    <comment ref="P4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P5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ราคากลาง</t>
        </r>
      </text>
    </comment>
    <comment ref="E3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ใช้กับ CASE ต่างด้าวด้วย</t>
        </r>
      </text>
    </comment>
    <comment ref="M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ประมาณการ New case 2 case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J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ประมาณ 12 เดือนจากยอด 9 เดือน</t>
        </r>
      </text>
    </comment>
    <comment ref="M7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มียอดสนับสนุนจาก สปสช. ประมาณสามหมื่นกว่า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J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 m from 9m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R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12m from 9m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L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kg</t>
        </r>
      </text>
    </comment>
    <comment ref="D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ใช้ 9-10x14 cm แทน</t>
        </r>
      </text>
    </comment>
    <comment ref="D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Prepack</t>
        </r>
      </text>
    </comment>
    <comment ref="D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ใช้ 10x14 cm แทน</t>
        </r>
      </text>
    </comment>
    <comment ref="D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ใช้ 10x20 cm แทน</t>
        </r>
      </text>
    </comment>
  </commentList>
</comments>
</file>

<file path=xl/sharedStrings.xml><?xml version="1.0" encoding="utf-8"?>
<sst xmlns="http://schemas.openxmlformats.org/spreadsheetml/2006/main" count="4339" uniqueCount="1609">
  <si>
    <t>ประมาณการ</t>
  </si>
  <si>
    <t>ยอดยา</t>
  </si>
  <si>
    <t>ราคา/หน่วย</t>
  </si>
  <si>
    <t>ลำดับ</t>
  </si>
  <si>
    <t>รายการยาและเวชภัณฑ์</t>
  </si>
  <si>
    <t>ขนาดบรรจุ</t>
  </si>
  <si>
    <t>คงคลัง</t>
  </si>
  <si>
    <t>จำนวน</t>
  </si>
  <si>
    <t>มูลค่า</t>
  </si>
  <si>
    <t xml:space="preserve">จำนวน </t>
  </si>
  <si>
    <t>ACETAZOLAMIDE 250 mg TABLET</t>
  </si>
  <si>
    <t>ACTIVATED  CHARCOAL POWDER</t>
  </si>
  <si>
    <t>ACYCLOVIR 200 mg TABLET</t>
  </si>
  <si>
    <t>Al2O3 250 mg+Mg(OH)2 250 mg TABLET</t>
  </si>
  <si>
    <t>ALBENDAZOLE 200 mg TABLET</t>
  </si>
  <si>
    <t>ALBENDAZOLE SUSPENSION 400 mg/20 ml</t>
  </si>
  <si>
    <t>ALLOPURINOL 100 mg TABLET</t>
  </si>
  <si>
    <t>AMILORIDE + HCTZ TABLET</t>
  </si>
  <si>
    <t>AMIODARONE 150 mg/3 ml INJECTION</t>
  </si>
  <si>
    <t>AMITRIPTYLINE 10 mg TABLET</t>
  </si>
  <si>
    <t>AMITRIPTYLINE 25 mg TABLET</t>
  </si>
  <si>
    <t>AMLODIPINE BESILATE 5 MG TABLET</t>
  </si>
  <si>
    <t>AMMONIUM CAR. &amp; GLYCYRRHIZA MIXTURE 60 ml</t>
  </si>
  <si>
    <t>AMOXYCILLIN 250 mg CAPSULE</t>
  </si>
  <si>
    <t>AMOXYCILLIN 500 mg CAPSULE</t>
  </si>
  <si>
    <t>AMOXYCILLIN SYRUP 125 mg/5 ml</t>
  </si>
  <si>
    <t>AMPICILLIN 1 gm INJECTION</t>
  </si>
  <si>
    <t>AMPICILLIN 250 mg INJECTION</t>
  </si>
  <si>
    <t>AMPICILLIN 500 mg INJECTION</t>
  </si>
  <si>
    <t>AROMATIC AMMONIUM SPIRIT</t>
  </si>
  <si>
    <t>ASPIRIN 300 mg TABLET</t>
  </si>
  <si>
    <t>ATENOLOL 100 mg TABLET</t>
  </si>
  <si>
    <t>BCG VACCINE INJECTION</t>
  </si>
  <si>
    <t>BENZYL BENZOATE 25 % EMULSION</t>
  </si>
  <si>
    <t>BETAMETHASONE 0.1 % CREAM</t>
  </si>
  <si>
    <t>BISACODYL 5 mg TABLET</t>
  </si>
  <si>
    <t>BROWN MIXTURE 60 ml</t>
  </si>
  <si>
    <t>CALAMINE 15 % LOTION</t>
  </si>
  <si>
    <t>CARMINATIVE MIXTURE</t>
  </si>
  <si>
    <t>CEFAZOLIN 1 gm INJECTION</t>
  </si>
  <si>
    <t>CEFTRIAZONE SODIUM 1 gm INJECTION</t>
  </si>
  <si>
    <t>CHLORAMPHENICOL 1 % EYE OINTMENT</t>
  </si>
  <si>
    <t>CHLORHEXIDINE GLUCONATE 4 % SCRUB</t>
  </si>
  <si>
    <t>CHLOROQUINE PHOSPHATE 250 mg TABLET</t>
  </si>
  <si>
    <t>CHLORPHENIRAMINE 4 mg TABLET</t>
  </si>
  <si>
    <t>CHLORPHENIRAMINE SYRUP 2 mg/5 ml</t>
  </si>
  <si>
    <t>CHLORPROMAZINE 100 mg TABLET</t>
  </si>
  <si>
    <t>CHLORPROMAZINE 25 mg TABLET</t>
  </si>
  <si>
    <t>CHLORPROMAZINE 50 mg TABLET</t>
  </si>
  <si>
    <t>CLORAZEPATE DIPOTASSIUM 5 mg CAPSULE</t>
  </si>
  <si>
    <t>CLOTRIMAZOLE 1 % CREAM</t>
  </si>
  <si>
    <t>CLOTRIMAZOLE 100 mg VAGINAL TABLET</t>
  </si>
  <si>
    <t>CLOXACILLIN 1 gm INJECTION</t>
  </si>
  <si>
    <t>COAL TAR SHAMPOO</t>
  </si>
  <si>
    <t>COLCHICINE 0.6 mg TABLET</t>
  </si>
  <si>
    <t>CONJUGATED ESTROGEN 0.625 mg TABLET</t>
  </si>
  <si>
    <t>COTRIMOXAZOLE  SUSPENSION 60 ml</t>
  </si>
  <si>
    <t>COTRIMOXAZOLE TABLET</t>
  </si>
  <si>
    <t>DAPSONE 100 mg TABLET</t>
  </si>
  <si>
    <t>DEXAMETHASONE INJECTION 4 mg/ml/AMP</t>
  </si>
  <si>
    <t>DEXTRAN 40 % NORMAL SALINE 500 ml</t>
  </si>
  <si>
    <t>DEXTROMETHORPHAN 15 mg TABLET</t>
  </si>
  <si>
    <t>DIAZEPAM 2 mg TABLET</t>
  </si>
  <si>
    <t>DIAZEPAM 5 mg TABLET</t>
  </si>
  <si>
    <t>DIAZEPAM INJECTION 10 mg/2 ml/amp</t>
  </si>
  <si>
    <t>DICLOFENAC 25 mg TABLET</t>
  </si>
  <si>
    <t>DICLOFENAC INJECTION 25 mg/ml 3 ml/AMP</t>
  </si>
  <si>
    <t>DICLOXACILLIN 250 mg CAPSULE</t>
  </si>
  <si>
    <t>DICLOXACILLIN DRY SYRUP 62.5 MG/5 ML</t>
  </si>
  <si>
    <t>DIGOXIN 0.25 mg TABLET</t>
  </si>
  <si>
    <t>DIGOXIN 0.25 mg/ml INJECTION 2 ml/AMP</t>
  </si>
  <si>
    <t>DIMENHYDRINATE 50 mg TABLET</t>
  </si>
  <si>
    <t>DIMENHYDRINATE INJECTION 50 mg/ml/amp</t>
  </si>
  <si>
    <t>DOMPERIDONE 10 mg TABLET</t>
  </si>
  <si>
    <t>DOMPERIDONE SUSPENSION 5 mg/5 ml</t>
  </si>
  <si>
    <t>DOXYCYCLINE 100 mg CAPSULE</t>
  </si>
  <si>
    <t>DTP VACCINE INJECTION 5 ml/VIAL</t>
  </si>
  <si>
    <t>ENALAPRIL 5 mg TABLET</t>
  </si>
  <si>
    <t>ENALAPRIL 20 mg TABLET</t>
  </si>
  <si>
    <t>ENEMA FOR CHILDREN</t>
  </si>
  <si>
    <t>ENEMA FOR ADULT 50 ml</t>
  </si>
  <si>
    <t>ERGOTAMINE 1 mg+ CAFFEINE 100 mg TABLET</t>
  </si>
  <si>
    <t>ETHAMBUTOL 400 mg TABLET</t>
  </si>
  <si>
    <t>ETHYL ALCOHOL 95 %</t>
  </si>
  <si>
    <t>FLUCONAZOLE 200 mg CAPSULE</t>
  </si>
  <si>
    <t>FLUNARIZINE 5 mg CAPSULE</t>
  </si>
  <si>
    <t>FLUPHENAZINE INJECTION 25 mg/ml/amp</t>
  </si>
  <si>
    <t>FOLIC ACID 5 mg TABLET</t>
  </si>
  <si>
    <t>FORMALDEHYDE 38 %</t>
  </si>
  <si>
    <t>FUROSEMIDE 250 mg/25 ml INJECTION</t>
  </si>
  <si>
    <t>FUROSEMIDE INJECTION 10 mg/ml 2 ml/AMP</t>
  </si>
  <si>
    <t>FUROSEMIDE 40 mg TABLET</t>
  </si>
  <si>
    <t>GENTAMYCIN SO4 INJ 40 mg/ml 2 ml</t>
  </si>
  <si>
    <t>GENTIAL VIOLET 1 % SOLUTION</t>
  </si>
  <si>
    <t>GLIBENCLAMIDE 5 mg TABLET</t>
  </si>
  <si>
    <t>GLUCOSE 10 % NaCl 0.45 %  1000 ml/BOT</t>
  </si>
  <si>
    <t>GLUCOSE 5 % NaCl 0.18 % 500 ml/BOT</t>
  </si>
  <si>
    <t>GLUCOSE 5 % NaCl 0.225 %  500 ml/BOT</t>
  </si>
  <si>
    <t>GLUCOSE 5 % NaCl 0.3 % 500 ml/BOT</t>
  </si>
  <si>
    <t>GLUCOSE 5 % NaCl 0.45 %  1000 ml/BOT</t>
  </si>
  <si>
    <t>GLUCOSE 5 % NaCl 0.9 % 1000 ml/BOT</t>
  </si>
  <si>
    <t>GLUCOSE 5 % WATER 100 ml/BOT</t>
  </si>
  <si>
    <t>GLUCOSE 5 % WATER 500 ml/BOT</t>
  </si>
  <si>
    <t>GLUCOSE 50 % INJECTION  50 ml</t>
  </si>
  <si>
    <t>GLYCERYL GIUACOLATE SYRUP 100 mg/5 ml</t>
  </si>
  <si>
    <t>GPO-VIR S 30 TABLET</t>
  </si>
  <si>
    <t>GREEN PIT ViPER ANTIVENIN</t>
  </si>
  <si>
    <t>GRISEOFULVIN 500 mg TABLET</t>
  </si>
  <si>
    <t>HALOPERIDOL INJECTION 50 mg/ml/amp</t>
  </si>
  <si>
    <t>HALOPERIDOL 2 mg TABLET</t>
  </si>
  <si>
    <t>HALOPERIDOL 5 mg TABLET</t>
  </si>
  <si>
    <t>HEPATITIS B IMMUNOGLOBULIN INJECTION</t>
  </si>
  <si>
    <t>HEPATITIS B VACCINE INJECTION</t>
  </si>
  <si>
    <t>HYDROCHLOROTHIAZIDE 50 mg TABLET</t>
  </si>
  <si>
    <t>HYDROXYZINE 10 mg TABLET</t>
  </si>
  <si>
    <t>HYOSCINE 10 mg TABLET</t>
  </si>
  <si>
    <t>HYOSCINE INJECTION 20 mg/ml/amp</t>
  </si>
  <si>
    <t>IBUPROFEN 200 mg TABLET</t>
  </si>
  <si>
    <t>IBUPROFEN 400 mg TABLET</t>
  </si>
  <si>
    <t>IBUPROFEN SYRUP 100 mg/5 ml 60 ml</t>
  </si>
  <si>
    <t>ISONIAZID 100 mg TABLET</t>
  </si>
  <si>
    <t>ISOPHANE INSULIN INJ 100 IU/ml 10 ml/VIAL</t>
  </si>
  <si>
    <t>ISOSORBIDE DINITRATE 10 mg TABLET</t>
  </si>
  <si>
    <t>KETOCONAZOLE 200 mg TABLET</t>
  </si>
  <si>
    <t>LAMIVUDINE 150 MG TABLET (3TC)</t>
  </si>
  <si>
    <t>LIDOCAINE HCl 2 % INJECTION 50 ml/VIAL</t>
  </si>
  <si>
    <t>LIDOCAINE HCl 2 % JELLY 125 ml</t>
  </si>
  <si>
    <t>LORAZEPAM 0.5 mg TABLET</t>
  </si>
  <si>
    <t>LORAZEPAM 1 mg TABLET</t>
  </si>
  <si>
    <t>L-THYROXINE 0.1 mg TABLET</t>
  </si>
  <si>
    <t>MAGNESIUM SULFATE 10 % INJECTION</t>
  </si>
  <si>
    <t>MAGNESIUM SULFATE 50 % INJECTION</t>
  </si>
  <si>
    <t>MALAYAN PIT VIPER ANTIVENUM 10 ml/amp</t>
  </si>
  <si>
    <t>METFORMIN 500 mg TABLET</t>
  </si>
  <si>
    <t>METOCLOPRAMIDE 10 mg TABLET</t>
  </si>
  <si>
    <t>METRONIDAZOLE 200 mg TABLET</t>
  </si>
  <si>
    <t>MILK OF MAGNESIA</t>
  </si>
  <si>
    <t>MIST SCILL AMMON 180 ml</t>
  </si>
  <si>
    <t>MMR VACCINE INJECTION</t>
  </si>
  <si>
    <t>MULIVITAMIN SYRUP 60 ml</t>
  </si>
  <si>
    <t>MULTIVITAMIN TABLET</t>
  </si>
  <si>
    <t>NALOXONE HCl INJECTION 0.4 mg/ml/amp</t>
  </si>
  <si>
    <t>NEVIRAPINE MESILATE 200 MG TABLET</t>
  </si>
  <si>
    <t>NICLOSAMIDE 500 mg TABLET</t>
  </si>
  <si>
    <t>NORETHISTERONE 5 mg TABLET</t>
  </si>
  <si>
    <t>NORFLOXACIN 200 mg TABLET</t>
  </si>
  <si>
    <t>NORFLOXACIN 400 mg TABLET</t>
  </si>
  <si>
    <t>OFLOXACIN 200 mg TABLET</t>
  </si>
  <si>
    <t>OPV VACCINE INJECTION</t>
  </si>
  <si>
    <t>ORAL CONTRACEPTIVE PILL</t>
  </si>
  <si>
    <t>OXYTOCIN INJECTION 10 IU/ml/amp</t>
  </si>
  <si>
    <t>PARACETAMOL 325 mg TABLET</t>
  </si>
  <si>
    <t>PARACETAMOL 500 mg TABLET</t>
  </si>
  <si>
    <t>PARACETAMOL SYRUP 120 mg/5 ml</t>
  </si>
  <si>
    <t>PENICILLIN G SODIUM INJ 5 MIU</t>
  </si>
  <si>
    <t>PENICILLIN V 250 mg TABLET</t>
  </si>
  <si>
    <t>PENICILLIN V DRY SYRUP 125 mg/5 ml</t>
  </si>
  <si>
    <t>PERPHENAZINE 2 mg TABLET</t>
  </si>
  <si>
    <t>PERPHENAZINE 4 mg TABLET</t>
  </si>
  <si>
    <t>PERPHENAZINE 8 mg TABLET</t>
  </si>
  <si>
    <t>PETHIDINE HCl INJECTION 50 mg/ml/amp</t>
  </si>
  <si>
    <t>PHENOBARBITAL 30 mg TABLET</t>
  </si>
  <si>
    <t>PHENOBARBITAL 60 mg TABLET</t>
  </si>
  <si>
    <t>PHENYTOIN SODIUM 100 mg CAPSULE</t>
  </si>
  <si>
    <t xml:space="preserve">PHENYTOIN SODIUM INJECTION 50 mg/ml </t>
  </si>
  <si>
    <t>PILOCARPINE HCl 2 % EYE DROP</t>
  </si>
  <si>
    <t>PODOPHYLLINE 25 % SOLUTION</t>
  </si>
  <si>
    <t>POVIDONE IODINE 10 % SOLUTION 4.5 L</t>
  </si>
  <si>
    <t>POVIDONE IODINE 10 % SOLUTION 450 ml</t>
  </si>
  <si>
    <t>POVIDONE-IODINE 10 % SOLUTION  30 ml</t>
  </si>
  <si>
    <t>PRAZIQUANTEL 600 mg TABLET</t>
  </si>
  <si>
    <t>PREDNISOLONE 5 mg TABLET</t>
  </si>
  <si>
    <t>PRIMAQUINE 15 mg TABLET</t>
  </si>
  <si>
    <t>PROPANOLOL HCl 10 mg TABLET</t>
  </si>
  <si>
    <t>PROPYLTHIOURACIL 50 mg TABLET</t>
  </si>
  <si>
    <t>PYRAZINAMIDE 500 mg TABLET</t>
  </si>
  <si>
    <t>QUININE SULFATE 300 mg TABLET</t>
  </si>
  <si>
    <t>RABIES SERUM 1000 IU INJECTION 5 ml</t>
  </si>
  <si>
    <t>RABIES VACCINE INJECTION</t>
  </si>
  <si>
    <t>RANITIDINE 150 mg TABLET</t>
  </si>
  <si>
    <t>RANITIDINE 150 mg/ml INJECTION</t>
  </si>
  <si>
    <t>REGULAR INSULIN INJ 100 IU/ml 10 ml/VIAL</t>
  </si>
  <si>
    <t>RIFAMPICIN 300 mg CAPSULE</t>
  </si>
  <si>
    <t>RIFAMPICIN 450 mg CAPSULE</t>
  </si>
  <si>
    <t>ROXITHROMYCIN 150 mg TABLET</t>
  </si>
  <si>
    <t>RUBBING ALCOHOL 70 % 450 ml</t>
  </si>
  <si>
    <t>SALBUTAMOL 0.5 %W/V SOLUTION</t>
  </si>
  <si>
    <t>SALBUTAMOL 2 mg TABLET</t>
  </si>
  <si>
    <t>SALBUTAMOL ORAL INHALATION  200 DOSE</t>
  </si>
  <si>
    <t>SALBUTAMOL SYRUP 2 mg/5 ml 60 ml</t>
  </si>
  <si>
    <t>SILVER SULFADIAZINE 1 % CREAM 25 gm</t>
  </si>
  <si>
    <t>SILVER SULFADIAZINE CREAM 1 % 450 gm</t>
  </si>
  <si>
    <t>SIMVASTATIN 20 MG TABLET</t>
  </si>
  <si>
    <t>SODIUM BICARBONATE INJ 7.5 % 50 ml</t>
  </si>
  <si>
    <t>SODIUM BICARBORNATE  300 mg TABLET</t>
  </si>
  <si>
    <t>SPIRONOLACTONE 25 MG TABLET</t>
  </si>
  <si>
    <t>STAVUDINE 30 MG CAPSULE</t>
  </si>
  <si>
    <t>STREPTOMYCIN SULFATE 1 gm. INJECTION</t>
  </si>
  <si>
    <t>TERBUTALINE SULFATE  2.5 mg TABLET</t>
  </si>
  <si>
    <t>TETRACAINE HCl 0.5% EYE DROP</t>
  </si>
  <si>
    <t>TETRACYCLINE 1 % EYE OINTMENT</t>
  </si>
  <si>
    <t>THIORIDAZINE 25 mg TABLET</t>
  </si>
  <si>
    <t>THIORIDAZINE 50 mg TABLET</t>
  </si>
  <si>
    <t>THIORIDAZINE 100 mg TABLET</t>
  </si>
  <si>
    <t>TIMOLOL MALEATE EYE DROP 0.5 %</t>
  </si>
  <si>
    <t>TRAMADOL 100 MG INJECTION</t>
  </si>
  <si>
    <t>TRAMODOL 50 mg CAPSULE</t>
  </si>
  <si>
    <t>TRIAMCINOLONE 0.02 % CREAM</t>
  </si>
  <si>
    <t>TRIAMCINOLONE 0.1 % CREAM</t>
  </si>
  <si>
    <t>TRIAMCINOLONE 0.1 % ORAL PASTE</t>
  </si>
  <si>
    <t>TRIAMCINOLONE 10 mg/ml INJECTION</t>
  </si>
  <si>
    <t>TRIFLUOPERAZINE 5 mg TABLET</t>
  </si>
  <si>
    <t>TRIHEXYPHENADYL 2 mg TABLET</t>
  </si>
  <si>
    <t>VERAPAMIL 40 mg TABLET</t>
  </si>
  <si>
    <t>VITAMIN B COMPLEX INJECTION 1 ml/amp</t>
  </si>
  <si>
    <t>VITAMIN B COMPLEX TABLET</t>
  </si>
  <si>
    <t>VITAMIN K1 1 mg/0.5 ml INJECTION</t>
  </si>
  <si>
    <t>VITAMIN K1 10 mg/ml INJECTION</t>
  </si>
  <si>
    <t>WHITHFIELDS OINTMENT</t>
  </si>
  <si>
    <t>ZIDOVUDINE SYRUP 10 mg/ml 60 ml</t>
  </si>
  <si>
    <t>ขมิ้นชัน 350 mg CAPSULE</t>
  </si>
  <si>
    <t>ฟ้าทะลายโจร 350 mg CAPSULE</t>
  </si>
  <si>
    <t>ACYCLOVIR 5 % CREAM</t>
  </si>
  <si>
    <t>ANALGESIC CREAM สูตรผสม</t>
  </si>
  <si>
    <t>ANTACID SUSP.+SIMETHICONE</t>
  </si>
  <si>
    <t>VITAMIN C  100 mg TABLET</t>
  </si>
  <si>
    <t>BROMHEXINE 8 mg TABLET</t>
  </si>
  <si>
    <t>CETIRIZINE 10 mg TABLET</t>
  </si>
  <si>
    <t>LUBRICANT JELLY</t>
  </si>
  <si>
    <t>N-ACETYL CYSTEINE POWDER 200 mg/sack</t>
  </si>
  <si>
    <t>NYSTATIN 100,000 IU VAGINAL TABLET</t>
  </si>
  <si>
    <t>OLIVE OIL</t>
  </si>
  <si>
    <t>ORPHENADRINE + PARACETAMOL TABLET</t>
  </si>
  <si>
    <t>ORS รสส้ม สำหรับเด็ก</t>
  </si>
  <si>
    <t>ORS รสส้ม สำหรับผู้ใหญ่</t>
  </si>
  <si>
    <t>VITAMIN B1-6-12 TABLET</t>
  </si>
  <si>
    <t>WHITE SOFT PARAFFINE( VASLINE OIL)</t>
  </si>
  <si>
    <t>บอระเพ็ด 350 mg CAPSULE</t>
  </si>
  <si>
    <t>เพชรสังฆาต 350 mg CAPSULE</t>
  </si>
  <si>
    <t>รางจืด (ชาชง)</t>
  </si>
  <si>
    <t>ลูกประคบสมุนไพร</t>
  </si>
  <si>
    <t>หญ้าหนวดแมว (ชาชง)</t>
  </si>
  <si>
    <t>AIRWAY,PLASTIC 60 mm.</t>
  </si>
  <si>
    <t>AIRWAY,PLASTIC 70 mm,</t>
  </si>
  <si>
    <t>AIRWAY,PLASTIC 80 mm.</t>
  </si>
  <si>
    <t>AIRWAY,PLASTIC 100 mm</t>
  </si>
  <si>
    <t>ATTEST 3M</t>
  </si>
  <si>
    <t>AUTOCLAVE TAPE 3/4"</t>
  </si>
  <si>
    <t>BREST PUMP</t>
  </si>
  <si>
    <t>COMPLY STEAM INDICATOR</t>
  </si>
  <si>
    <t>CONDOM FOR URETRATION</t>
  </si>
  <si>
    <t>CUTDOWN TUBE NO. 2.5</t>
  </si>
  <si>
    <t>CUTDOWN TUBE NO.3</t>
  </si>
  <si>
    <t>CUTDOWN TUBE NO.4.5</t>
  </si>
  <si>
    <t>CUTDOWN TUBE NO.6</t>
  </si>
  <si>
    <t>CUTDOWN TUBE NO.7.5</t>
  </si>
  <si>
    <t>CUTTING NEEDLE NO.18 1/2C</t>
  </si>
  <si>
    <t>CUTTING NEEDLE NO.21</t>
  </si>
  <si>
    <t>CUTTING NEEDLE NO.24 3/8C</t>
  </si>
  <si>
    <t>CUTTING NEEDLE NO.28</t>
  </si>
  <si>
    <t>CUTTING NEEDLE NO.32 3/8C</t>
  </si>
  <si>
    <t>CUTTING NEEDLE No.36</t>
  </si>
  <si>
    <t>CUTTING NEEDLE NO.45</t>
  </si>
  <si>
    <t>EKG GELL 100 gm</t>
  </si>
  <si>
    <t>EKG PAPER 3"</t>
  </si>
  <si>
    <t>ENDOTRACHEAL TUBE NO.2.5</t>
  </si>
  <si>
    <t>ENDOTRACHEAL TUBE NO.3</t>
  </si>
  <si>
    <t>ENDOTRACHEAL TUBE NO.3.5</t>
  </si>
  <si>
    <t>ENDOTRACHEAL TUBE NO.4</t>
  </si>
  <si>
    <t>ENDOTRACHEAL TUBE NO.4.5</t>
  </si>
  <si>
    <t>ENDOTRACHEAL TUBE NO.5</t>
  </si>
  <si>
    <t>ENDOTRACHEAL TUBE NO.5.5</t>
  </si>
  <si>
    <t>ENDOTRACHEAL TUBE NO.6</t>
  </si>
  <si>
    <t>ENDOTRACHEAL TUBE NO.6.5</t>
  </si>
  <si>
    <t>ENDOTRACHEAL TUBE NO.7</t>
  </si>
  <si>
    <t>ENDOTRACHEAL TUBE NO.7.5</t>
  </si>
  <si>
    <t>ENDOTRACHEAL TUBE NO.8</t>
  </si>
  <si>
    <t>EXTENSION TUBE</t>
  </si>
  <si>
    <t>HEPARIN LOCK</t>
  </si>
  <si>
    <t>MASK DISPOSABLE</t>
  </si>
  <si>
    <t>NEBULIZER FOR ADULT</t>
  </si>
  <si>
    <t>NEBULIZER FOR CHILD</t>
  </si>
  <si>
    <t>NEBULIZER SINGLE</t>
  </si>
  <si>
    <t>OXYGEN CANULA Fr.10</t>
  </si>
  <si>
    <t>ROUND NEEDLE NO.18</t>
  </si>
  <si>
    <t>ROUND NEEDLE NO.21</t>
  </si>
  <si>
    <t>ROUND NEEDLE NO.24</t>
  </si>
  <si>
    <t>ROUND NEEDLE NO.28</t>
  </si>
  <si>
    <t>ROUND NEEDLE NO.32</t>
  </si>
  <si>
    <t>SOFRATULE</t>
  </si>
  <si>
    <t>SUCTION TUBE NO.6</t>
  </si>
  <si>
    <t>SUCTION TUBE NO.8</t>
  </si>
  <si>
    <t>SUCTION TUBE NO.10</t>
  </si>
  <si>
    <t>SUCTION TUBE NO.12</t>
  </si>
  <si>
    <t>SUCTION TUBE NO.14</t>
  </si>
  <si>
    <t>SUCTION TUBE NO.16</t>
  </si>
  <si>
    <t>SUCTION TUBE NO.18</t>
  </si>
  <si>
    <t>SURGICAL BLADE NO.10</t>
  </si>
  <si>
    <t>SURGICAL BLADE NO.11</t>
  </si>
  <si>
    <t>SURGICAL BLADE NO.15</t>
  </si>
  <si>
    <t>SYRINGE BALL NO.1</t>
  </si>
  <si>
    <t>SYRINGE BALL NO.3</t>
  </si>
  <si>
    <t>TUNIGAE ขนาดเล็ก เบอร์ 200</t>
  </si>
  <si>
    <t>ULTRASOUND GEL</t>
  </si>
  <si>
    <t>ถ้วยยาน้ำ 30 ซี.ซี.</t>
  </si>
  <si>
    <t>ถ้วยยาเม็ด 30 ซี.ซี.</t>
  </si>
  <si>
    <t>ถุงยางอนามัย</t>
  </si>
  <si>
    <t>BLOOD TRANSFUTION SET</t>
  </si>
  <si>
    <t>CHROMIC CATGUT 1-0 W/N</t>
  </si>
  <si>
    <t>CHROMIC CATGUT No.2-0 W/N</t>
  </si>
  <si>
    <t>CHROMIC CATGUT No.3-0 W/N</t>
  </si>
  <si>
    <t>CHROMIC CATGUT No.4-0 W/N</t>
  </si>
  <si>
    <t>COLOSTOMY BAG</t>
  </si>
  <si>
    <t>COTTON BALL 0.35 gm/pc</t>
  </si>
  <si>
    <t>COTTON BALL 1.4 gm/pc</t>
  </si>
  <si>
    <t>COTTON WOOL 450 gm</t>
  </si>
  <si>
    <t>DEXON NO.1-0 &amp; NEEDLE</t>
  </si>
  <si>
    <t>DEXON NO.3-0 &amp; NEEDLE</t>
  </si>
  <si>
    <t>ELASTIC BANDAGE 2"x5y</t>
  </si>
  <si>
    <t>ELASTIC BANDAGE 3"x5y</t>
  </si>
  <si>
    <t>ELASTIC BANDAGE 4"x5y</t>
  </si>
  <si>
    <t>ELASTIC BANDAGE 6"x5y</t>
  </si>
  <si>
    <t>FOLEY CATHETHER NO.8</t>
  </si>
  <si>
    <t>FOLEY CAHTETHER NO.10</t>
  </si>
  <si>
    <t>FOLEY CATHETHER NO.12</t>
  </si>
  <si>
    <t>FOLEY CATHETHER NO.14</t>
  </si>
  <si>
    <t>FOLEY CATHETHER NO.16</t>
  </si>
  <si>
    <t>FOLEY CATHETHER NO.18</t>
  </si>
  <si>
    <t>GAUZE 36"x100y (ตัด 3 ท่อน)</t>
  </si>
  <si>
    <t>GAUZE 36"x100y(ไม่ตัด)</t>
  </si>
  <si>
    <t>GAUZE PAD 3"x3"</t>
  </si>
  <si>
    <t>GLOVE ล้วงรก NO.6.5</t>
  </si>
  <si>
    <t>GLOVE ล้วงรก NO.7</t>
  </si>
  <si>
    <t>GLOVE,DISPOSABLE NO.L</t>
  </si>
  <si>
    <t>GLOVE,DISPOSABLE NO.M</t>
  </si>
  <si>
    <t>GLOVE,DISPOSABLE NO.S</t>
  </si>
  <si>
    <t>GLOVE,SURGICAL NO.6.5</t>
  </si>
  <si>
    <t>INFUSION SET, MICRODRIP</t>
  </si>
  <si>
    <t>INFUSION SET,ADULT</t>
  </si>
  <si>
    <t>IV CATHETHER NO.18</t>
  </si>
  <si>
    <t>IV CATHETHER NO.20</t>
  </si>
  <si>
    <t>IV CATHETHER NO.22</t>
  </si>
  <si>
    <t>IV CATHETHER NO.24</t>
  </si>
  <si>
    <t>LEUCOPLAST 1"</t>
  </si>
  <si>
    <t>MEDIPORE 2.5 cm x 10 m</t>
  </si>
  <si>
    <t>MICROPORE 0.5" x 10Y</t>
  </si>
  <si>
    <t>N.G. TUBE NO.16</t>
  </si>
  <si>
    <t>N.G. TUBE NO.5</t>
  </si>
  <si>
    <t>N.G. TUBE NO.6</t>
  </si>
  <si>
    <t>N.G. TUBE NO.8</t>
  </si>
  <si>
    <t>N.G. TUBE NO.10</t>
  </si>
  <si>
    <t>N.G. TUBE NO.12</t>
  </si>
  <si>
    <t>N.G. TUBE NO.14</t>
  </si>
  <si>
    <t>N.G. TUBE NO.18</t>
  </si>
  <si>
    <t>NEEDLE, DISPOSABLE NO.18x1.5"</t>
  </si>
  <si>
    <t>NEEDLE, DISPOSABLE NO.22x1"</t>
  </si>
  <si>
    <t>NEEDLE, DISPOSABLE NO.23x1.5"</t>
  </si>
  <si>
    <t>NEEDLE, DISPOSABLE NO.24x1"</t>
  </si>
  <si>
    <t>NEEDLE, DISPOSABLE NO.24x1.5"</t>
  </si>
  <si>
    <t>NEEDLE, DISPOSABLE NO.26x1/2"</t>
  </si>
  <si>
    <t>PLASTER OF PARIS BANDAGE 3"x3y</t>
  </si>
  <si>
    <t>PLASTER OF PARIS BANDAGE 4"x3y</t>
  </si>
  <si>
    <t>PLASTER OF PARIS BANDAGE 6"x3y</t>
  </si>
  <si>
    <t>ROLL GAUZE 3" x 6y</t>
  </si>
  <si>
    <t>SCALP VEIN NO.21</t>
  </si>
  <si>
    <t>SCALP VEIN NO.23</t>
  </si>
  <si>
    <t>SCALP VIEN NO.24</t>
  </si>
  <si>
    <t>SCALP VEIN NO.27</t>
  </si>
  <si>
    <t>SILK NO.2-0 ไม่ติดเข็ม</t>
  </si>
  <si>
    <t>SILK NO.3-0 ไม่ติดเข็ม</t>
  </si>
  <si>
    <t>SILK NO.4-0 ไม่ติดเข็ม</t>
  </si>
  <si>
    <t>SPINAL NEEDLE, DISPOSABEL # 22G</t>
  </si>
  <si>
    <t>SPINAL NEEDLE, DISPOSABLE # 23G</t>
  </si>
  <si>
    <t>SPINAL NEEDLE, DISPOSABLE # 24G</t>
  </si>
  <si>
    <t>SPINAL NEEDLE, DISPOSABLE # 25G</t>
  </si>
  <si>
    <t>SPLINT ROLL 3"</t>
  </si>
  <si>
    <t>SPLINT ROLL 6"</t>
  </si>
  <si>
    <t>SYRINGE, DISPOSABLE 3 ml</t>
  </si>
  <si>
    <t>SYRINGE, DISPOSABLE 5 ml</t>
  </si>
  <si>
    <t>SYRINGE, DISPOSABLE 50 ml</t>
  </si>
  <si>
    <t>SYRINGE IRRIGATION  50 ml</t>
  </si>
  <si>
    <t>THERMOMETER, ORAL</t>
  </si>
  <si>
    <t>THERMOMETER, RECTAL</t>
  </si>
  <si>
    <t>TRANSPORE 0.5"</t>
  </si>
  <si>
    <t>TRANSPORE 4"</t>
  </si>
  <si>
    <t>URINE BAG</t>
  </si>
  <si>
    <t>WEBRIL 3"</t>
  </si>
  <si>
    <t>WEBRIL 4"</t>
  </si>
  <si>
    <t>WEBRIL 6"</t>
  </si>
  <si>
    <t>ไม้พันสำลี เบอร์ L</t>
  </si>
  <si>
    <t>tab.</t>
  </si>
  <si>
    <t>amp</t>
  </si>
  <si>
    <t>vial</t>
  </si>
  <si>
    <t>ANTAZOLINE 0.05%+TETRAHYDROZOLINE</t>
  </si>
  <si>
    <t>bott</t>
  </si>
  <si>
    <t>450 ml</t>
  </si>
  <si>
    <t xml:space="preserve">ATROPINE SULFATE 0.6 mg/ml </t>
  </si>
  <si>
    <t xml:space="preserve">BIPHASIC ISOPHANE INSULIN </t>
  </si>
  <si>
    <t>BUDESONIDE AEROSOL INHALATION</t>
  </si>
  <si>
    <t xml:space="preserve">CALCIUM GLUCONATE INJECTION </t>
  </si>
  <si>
    <t>CHLORPHENIRAMINE INJECTION</t>
  </si>
  <si>
    <t xml:space="preserve">CHLORPROMAZINE INJECTION </t>
  </si>
  <si>
    <t>DOPAMINE HCl 25 mg/ml INJECTION</t>
  </si>
  <si>
    <t>BOTT</t>
  </si>
  <si>
    <t>AMP</t>
  </si>
  <si>
    <t xml:space="preserve">EPINEPHRINE BITARTRATE 1 mg/ml </t>
  </si>
  <si>
    <t>ERYTHROMYCIN ESTOLATE SYRUP</t>
  </si>
  <si>
    <t>VIAL</t>
  </si>
  <si>
    <t>IPRATROPIUM BROMIDE+FENOTEROL</t>
  </si>
  <si>
    <t xml:space="preserve">ISOSORBIDE DINITRATE 5 mg </t>
  </si>
  <si>
    <t>MEDROXYPROGESTERONE INJECTION</t>
  </si>
  <si>
    <t>METHYLERGOMETRINE INJECTION</t>
  </si>
  <si>
    <t xml:space="preserve">METOCLOPRAMIDE INJECTION </t>
  </si>
  <si>
    <t>METRONIDAZOLE INJECTION</t>
  </si>
  <si>
    <t>MORPHINE SULFATE INJECTION</t>
  </si>
  <si>
    <t>GALL</t>
  </si>
  <si>
    <t xml:space="preserve">PRALIDOXIME CHLORIDE </t>
  </si>
  <si>
    <t>QUININE DIHYDROCHLORIDE INJ</t>
  </si>
  <si>
    <t>SODIUM BICARBONATE MIXTURE</t>
  </si>
  <si>
    <t xml:space="preserve">SODIUM CHLORIDE 0.9 % INJECTION </t>
  </si>
  <si>
    <t>TERBUTALINE SULFATE INJECTION</t>
  </si>
  <si>
    <t>TETANUS TOXIOD INJECTION</t>
  </si>
  <si>
    <t>ZIDOVUDINE 300 mg CAPSULE</t>
  </si>
  <si>
    <t>SACK</t>
  </si>
  <si>
    <t>อัน</t>
  </si>
  <si>
    <t>ยาหม่องไพล</t>
  </si>
  <si>
    <t>SET</t>
  </si>
  <si>
    <t>กล่อง</t>
  </si>
  <si>
    <t>ม้วน</t>
  </si>
  <si>
    <t>ใบ</t>
  </si>
  <si>
    <t>PLAIN CATGUT NO.2-0 &amp;</t>
  </si>
  <si>
    <t>SYRINGE INSULIN, DISPOSABLE 1 ml</t>
  </si>
  <si>
    <t>รวม</t>
  </si>
  <si>
    <t>DTP- Hepatitis B VACCINE INJECTION</t>
  </si>
  <si>
    <t>NEVIRAPINE FOR ORAL SUSPENSION</t>
  </si>
  <si>
    <t>RINGER LACTATED SOLUTION  500 ml</t>
  </si>
  <si>
    <t>RUBBING ALCOHOL 70 % 60 ml</t>
  </si>
  <si>
    <t>THEOPHYLLINE 200 mg SR TABLET</t>
  </si>
  <si>
    <t>WATER FOR INJECTION 100 ml</t>
  </si>
  <si>
    <t>ZIDOVUDINE 100 mg CAPSULE</t>
  </si>
  <si>
    <t>OMEPRAZOLE 20 mg EC CAPSULE</t>
  </si>
  <si>
    <t>CAP  DISPOSABLE</t>
  </si>
  <si>
    <t>SURGICAL BLADE NO.12</t>
  </si>
  <si>
    <t>GLOVE,DISPOSABLE NO.XS</t>
  </si>
  <si>
    <t>GLOVE,SURGICAL NO.7</t>
  </si>
  <si>
    <t>GLOVE,SURGICAL NO.7.5</t>
  </si>
  <si>
    <t>LEUCOPLAST 0.5"</t>
  </si>
  <si>
    <t>LEUCOPLAST 4"</t>
  </si>
  <si>
    <t>MEDIPORE 4" x 10 m</t>
  </si>
  <si>
    <t>NEEDLE, DISPOSABLE NO.21x1.5"</t>
  </si>
  <si>
    <t>SCALP VEIN NO.20</t>
  </si>
  <si>
    <t>SYRINGE, DISPOSABLE 10 ml</t>
  </si>
  <si>
    <t>SYRINGE, DISPOSABLE 20 ml</t>
  </si>
  <si>
    <t>PREGNANCY TEST</t>
  </si>
  <si>
    <t>ขวดพลาสติก 30 ซี.ซี.</t>
  </si>
  <si>
    <t>ขวดพลาสติก 60 ซี.ซี.</t>
  </si>
  <si>
    <t>ขวดพลาสติก 180 ซี.ซี.</t>
  </si>
  <si>
    <t>ซองซิบสีชา 8x12 ซ.ม.</t>
  </si>
  <si>
    <t>kg</t>
  </si>
  <si>
    <t>ซองซิบใส 4x6 ซ.ม.</t>
  </si>
  <si>
    <t>ซองซิบใส 5x7 ซ.ม.</t>
  </si>
  <si>
    <t>ซองซิบใส 6x8 ซ.ม.</t>
  </si>
  <si>
    <t>ซองซิบใส 8x12 ซ.ม.</t>
  </si>
  <si>
    <t>ซองยาพาราเซตามอล</t>
  </si>
  <si>
    <t>100's/pack</t>
  </si>
  <si>
    <t>ซองยา 1 เวลา</t>
  </si>
  <si>
    <t>ซองยา 2 เวลา</t>
  </si>
  <si>
    <t>ซองยา 3 เวลา</t>
  </si>
  <si>
    <t>ซองยา 4 เวลา</t>
  </si>
  <si>
    <t>ซองยาก่อนนอน</t>
  </si>
  <si>
    <t>ซองยาชุดคลอด</t>
  </si>
  <si>
    <t>ซองยาภายนอก</t>
  </si>
  <si>
    <t>ซองยาภายนอกสำหรับตา</t>
  </si>
  <si>
    <t>ซองยา สอ.</t>
  </si>
  <si>
    <t>ถุงขยะดำ</t>
  </si>
  <si>
    <t>ถุงขยะแดง</t>
  </si>
  <si>
    <t>ถุงหูหิ้วขนาดเล็ก</t>
  </si>
  <si>
    <t>ถุงหูหิ้วขนาดใหญ่</t>
  </si>
  <si>
    <t>ดวง</t>
  </si>
  <si>
    <t>สติกเกอร์ฉลากยาพารา</t>
  </si>
  <si>
    <t>สติกเกอร์ฉลากยาน้ำทั่วไป</t>
  </si>
  <si>
    <t>GEMFIBROZIL  300 mg CAPSULE</t>
  </si>
  <si>
    <t>SPECIAL  MUOTH  WASH  180 ML</t>
  </si>
  <si>
    <t>THREE-WAY STOP COCK</t>
  </si>
  <si>
    <t>BOWIE-DICK INDICATOR TEST SHEET</t>
  </si>
  <si>
    <t>NEEDLE, DISPOSABLE NO.25 X 1"</t>
  </si>
  <si>
    <t>GLOVE SURGICAL STERILE NO.8</t>
  </si>
  <si>
    <t>CHLORHEXIDINE 1 % CREAM</t>
  </si>
  <si>
    <t>WATERLESS CLEANSER  450 ml</t>
  </si>
  <si>
    <t>ISOPHANE INSULIN PENFIL 300 IU/3 ML</t>
  </si>
  <si>
    <t>SODIUM CHLORIDE 3 % INJECTION  500 ML</t>
  </si>
  <si>
    <t>น้ำมันไพล</t>
  </si>
  <si>
    <t>CEFTAZIDIME 1 GM</t>
  </si>
  <si>
    <t>BENZATHINE PENICIILIN G 1.2 M.U. INJECTION</t>
  </si>
  <si>
    <t>CALCIUM  POLYSTYRINE  SULFONATE  POWDER</t>
  </si>
  <si>
    <t>ASPIRIN  81  MG EC  TABLET</t>
  </si>
  <si>
    <t>CO-AMOXICLAV*  375 MG TABLET</t>
  </si>
  <si>
    <t>CLOZAPINE  25 mg  TABLET</t>
  </si>
  <si>
    <t>CLOZAPINE  100 mg  TABLET</t>
  </si>
  <si>
    <t>CIPROFLOXACIN 250 mg</t>
  </si>
  <si>
    <t>CLINDAMYCIN 150 mg TAB</t>
  </si>
  <si>
    <t>FLUOXETINE  HCl  20 mg TABLET</t>
  </si>
  <si>
    <t>HALOPERIDOL 0.5 mg TABLET</t>
  </si>
  <si>
    <t>LOSARTAN  50 MG</t>
  </si>
  <si>
    <t>SIMETHICONE 80 MG TABLET</t>
  </si>
  <si>
    <t>CLINDAMYCIN 300 mg INJECTION</t>
  </si>
  <si>
    <t>CO-AMOXICLAV 1.2 gm inj.</t>
  </si>
  <si>
    <t>ERYTHROMYCIN 250 MG CAP</t>
  </si>
  <si>
    <t>FUROSEMIDE 500 mg TABLET</t>
  </si>
  <si>
    <t>GPO-VIR Z250 TABLET</t>
  </si>
  <si>
    <t>IPRATROPIUM Br + FENOTEROL HCl INH.</t>
  </si>
  <si>
    <t>LACTULOSE SYRUP</t>
  </si>
  <si>
    <t>LIDOCAINE HCl 2 % INJECTION 20 ml/VIAL</t>
  </si>
  <si>
    <t>SODIUM VALPROATE  200 MG TABLET</t>
  </si>
  <si>
    <t>SODIUM VALPROATE  500 MG TABLET</t>
  </si>
  <si>
    <t>STAVUDINE 20 MG CAPSULE</t>
  </si>
  <si>
    <t>SULPROSTONE 0.5 MG INJ.</t>
  </si>
  <si>
    <t>ซองซิบสีชา 6x8 ซ.ม.</t>
  </si>
  <si>
    <t>ซองซิปใส 15x23 ซ.ม.</t>
  </si>
  <si>
    <t>หมึกพิมพ์ฉลาก PRERACK</t>
  </si>
  <si>
    <t>ADENOSINE 6 mg/2 ml INJECTION</t>
  </si>
  <si>
    <t>amp.</t>
  </si>
  <si>
    <t>ARTESUNATE 50 mg TABLET</t>
  </si>
  <si>
    <t>ARTESUNATE 60 mg INJECTION</t>
  </si>
  <si>
    <t>CAPD2 1.5 % 5000 ML</t>
  </si>
  <si>
    <t>CAPTOPRIL 25 mg TABLET</t>
  </si>
  <si>
    <t>CHLORDIAZEPOXIDE 5 mg TABLET</t>
  </si>
  <si>
    <t>CIPROFLOXACIN 200 MG INJECTION</t>
  </si>
  <si>
    <t>CYPROHEPTADINE 4 mg TABLET</t>
  </si>
  <si>
    <t>DIDANOSINE 125 mg TABLET</t>
  </si>
  <si>
    <t>ERYTHROPOIETIN 4000 IU INJECTION</t>
  </si>
  <si>
    <t>GLIPIZIDE 5 mg TABLET</t>
  </si>
  <si>
    <t>EFAVIRENZ  200  MG TABLET</t>
  </si>
  <si>
    <t>EFAVIRENZ  600 mg TABLET</t>
  </si>
  <si>
    <t>HYDRALAZINE HCl 25 mg TABLET</t>
  </si>
  <si>
    <t>HYDROCORTISONE 100 mg INJECTION</t>
  </si>
  <si>
    <t>INFLUENZA VACCINE INJECTION</t>
  </si>
  <si>
    <t>LAMIVUDINE  300 MG TABLET</t>
  </si>
  <si>
    <t>LIDOCAINE HCl 2 %+EPINEPHRINE 50 ml</t>
  </si>
  <si>
    <t>LIDOCAINE 2 % + ADRE.  INJ. 20 ML</t>
  </si>
  <si>
    <t>LOPINAVIR / RITONAVIR TABLET</t>
  </si>
  <si>
    <t>METHOTREXATE 2.5 mg TABLET</t>
  </si>
  <si>
    <t>METHYLDOPA 250 mg TABLET</t>
  </si>
  <si>
    <t>METOPROLOL  100 MG TABLET</t>
  </si>
  <si>
    <t>OSELTAMIVIR  30 MG TABLET</t>
  </si>
  <si>
    <t>OSELTAMIVIR  45 MG TABLET</t>
  </si>
  <si>
    <t>OSELTAMIVIR 75 mg TABLET</t>
  </si>
  <si>
    <t>POTASSIUM CHLORIDE ELIXIR  240 ml</t>
  </si>
  <si>
    <t>SODIUM CHLORIDE 0.9 % FOR IRRIGATE</t>
  </si>
  <si>
    <t>STAVUDINE 40 MG CAPSULE</t>
  </si>
  <si>
    <t>DEXON NO.0 &amp; NEEDLE</t>
  </si>
  <si>
    <t>FOLEY CATHETHER NO.20</t>
  </si>
  <si>
    <t>INFUSION PUMP SET</t>
  </si>
  <si>
    <t>SPLINT ROLL 4" 15 ชั้น</t>
  </si>
  <si>
    <t>THERMOMETER ห้อง</t>
  </si>
  <si>
    <t>ซองซิปสีชา 12x17 ซ.ม.</t>
  </si>
  <si>
    <t>ซองซิปสีชา 20x30 ซ.ม.</t>
  </si>
  <si>
    <t>สติกเกอร์กระดาษสีเขียว</t>
  </si>
  <si>
    <t>สติกเกอร์กระดาษสีแดง</t>
  </si>
  <si>
    <t>สติกเกอร์กระดาษสีน้ำเงิน</t>
  </si>
  <si>
    <t>สติกเกอร์กระดาษสีส้ม</t>
  </si>
  <si>
    <t>สติกเกอร์กระดาษสีเหลือง</t>
  </si>
  <si>
    <t>สติกเกอร์ต่อเนื่อง PREPACK สีเขียว</t>
  </si>
  <si>
    <t>สติ๊กเกอร์ต่อเนื่อง PREPACK สีแดง</t>
  </si>
  <si>
    <t>สติกเกอร์ต่อเนื่อง PREPACK สีน้ำเงิน</t>
  </si>
  <si>
    <t>สติกเกอร์ยาฉีด ขนาด 2.5*5 ซ.ม.</t>
  </si>
  <si>
    <t>สติกเกอร์ยาน้ำ ขนาด 4*6 ซ.ม.</t>
  </si>
  <si>
    <t>สติ๊กเกอร์ยาพิมพ์1สีขนาด 5x8 ซม.</t>
  </si>
  <si>
    <t>TRIHEXYPHENADYL 5 mg TABLET</t>
  </si>
  <si>
    <t>CLARITHROMYCIN 500 MG TABLET</t>
  </si>
  <si>
    <t>CLONAZEPAM 0.5 MG TABLET</t>
  </si>
  <si>
    <t>CLONAZEPAM 2 MG TABLET</t>
  </si>
  <si>
    <t>CLOPIDOGREL 75 MG TABLET</t>
  </si>
  <si>
    <t xml:space="preserve">METHYLDOPA 125 mg TABLET </t>
  </si>
  <si>
    <t>NORTRIPTYLINE 25 MG TABLET</t>
  </si>
  <si>
    <t>OMEPRAZOLE 40MG INJECTION</t>
  </si>
  <si>
    <t>PHENYTOIN SODIUM 50 mg CAPSULE</t>
  </si>
  <si>
    <t>POLYMYXIN+NEOMYCIN+GRAMICIDIN EYE DROPS</t>
  </si>
  <si>
    <t>bott.</t>
  </si>
  <si>
    <t>PRAZOSIN 2 mg TABLET</t>
  </si>
  <si>
    <t>SODIUM CHLORIDE 0.9 % INJECTION  3 ML</t>
  </si>
  <si>
    <t>SODIUM CHLORIDE 0.9 % INJECTION 5 ML</t>
  </si>
  <si>
    <t>ยาอมมะแว้ง</t>
  </si>
  <si>
    <t>TRIFERDINE 150 TABLET</t>
  </si>
  <si>
    <t>ยาธาตุอบชย  180 ml</t>
  </si>
  <si>
    <t xml:space="preserve">พิมเสนน้ำ </t>
  </si>
  <si>
    <t>GAUZE PAD 6X6</t>
  </si>
  <si>
    <t>TOP DRESSING 6X8</t>
  </si>
  <si>
    <t>TRANSPARENT DRESSING 6 X 7 CM</t>
  </si>
  <si>
    <t>COMPLY  DRY  HEAT INDICATOR</t>
  </si>
  <si>
    <t>COMPLY  EO INDICATOR</t>
  </si>
  <si>
    <t>ปากกาฉีดอินซูลิน</t>
  </si>
  <si>
    <t>ชุดทดสอบกรดซาลิซิลิคในอาหาร</t>
  </si>
  <si>
    <t>ชุดทดสอบโซเดียมไฮโดรซัลไฟต์ในอาหาร</t>
  </si>
  <si>
    <t>ชุดทดสอบบอแรกซ์ในอาหาร</t>
  </si>
  <si>
    <t>ชุดทดสอบฟอร์มาลินในอาหาร</t>
  </si>
  <si>
    <t>ชุด</t>
  </si>
  <si>
    <t>เครื่องตีป้ายฉลากสติกเกอร์</t>
  </si>
  <si>
    <t>ซองซิปใส 12x17 ซ.ม.</t>
  </si>
  <si>
    <t>kg.</t>
  </si>
  <si>
    <t>สติ๊กเกอร์กระดาษความร้อนขนาด8x6อำเภอน้ำยืน</t>
  </si>
  <si>
    <t>POVIDONE IODINE 7.5 % SCRUB  450 ML</t>
  </si>
  <si>
    <t>THERMO / HYGROMETER แบบดิจิตอล</t>
  </si>
  <si>
    <t>DOBUTAMINE HCl 250 mg INJECION</t>
  </si>
  <si>
    <t>FERROUS FUMARATE  200 MG TABLET</t>
  </si>
  <si>
    <t>JE VACCINE INJECTION</t>
  </si>
  <si>
    <t>LAMIVUDINE SYUP 10 MG/ML</t>
  </si>
  <si>
    <t>LITHIUM CARBONATE 300 MG TABLET</t>
  </si>
  <si>
    <t>NORTRIPTYLINE 10 MG TABLET</t>
  </si>
  <si>
    <t>RISPERIDONE 1 MG TABLET</t>
  </si>
  <si>
    <t>RISPERIDONE 2 MG TABLET</t>
  </si>
  <si>
    <t>SERTRALINE 50 MG TABLET</t>
  </si>
  <si>
    <t>SODIUM VALPROATE  SYRUP  200MG/ML</t>
  </si>
  <si>
    <t>TENOFOVIR  300  MG  TABLET</t>
  </si>
  <si>
    <t>TRAZODONE  50 MG TABLET</t>
  </si>
  <si>
    <t>คาลาไมม์พญายอ  1.25% 60 cc</t>
  </si>
  <si>
    <t>ชาชงชุมเห็ดเทศ</t>
  </si>
  <si>
    <t>ชุดอบสมุนไพร</t>
  </si>
  <si>
    <t>เถาว์วัลย์เปรียงแคปซูล</t>
  </si>
  <si>
    <t>ยาหม่องเสลดพังพอน</t>
  </si>
  <si>
    <t>NEEDLE, DISPOSABLE NO.22 x 1.5"</t>
  </si>
  <si>
    <t>SCALP VEIN NO.22</t>
  </si>
  <si>
    <t>SOLUTION INFUSION SET 100 ML</t>
  </si>
  <si>
    <t>สติ๊กเกอร์ความร้อนต่อเนื่องพิมพ์ รพ.น้ำยืน</t>
  </si>
  <si>
    <t>1000 ดวง</t>
  </si>
  <si>
    <t>SUCTION TUBE NO.5</t>
  </si>
  <si>
    <t>100ใบ/ห่อ</t>
  </si>
  <si>
    <t>ถุงหิ้วพิมพ์ขนาด 6x12นิ้ว (พิมพ์ สอ.น้ำยืน)</t>
  </si>
  <si>
    <t>แผนปี 55</t>
  </si>
  <si>
    <t xml:space="preserve">สรุปแผนการจัดซื้อยา  วมย. แล วัสดุทั่วไป    </t>
  </si>
  <si>
    <t>ฝ่ายสัชกรรมชุมชน  โรงยาบาลน้ำยืน</t>
  </si>
  <si>
    <t>ปีงบ 2555</t>
  </si>
  <si>
    <t>ปีงบ 2556</t>
  </si>
  <si>
    <t>ปีงบ 2554</t>
  </si>
  <si>
    <t>วมย.</t>
  </si>
  <si>
    <t>วัสดุการแทย์</t>
  </si>
  <si>
    <t>ยา ED</t>
  </si>
  <si>
    <t>ยา NED</t>
  </si>
  <si>
    <t>วัสดุวิทยาศาสตร์</t>
  </si>
  <si>
    <t>วัสดุทั่วไป</t>
  </si>
  <si>
    <t>รวมมูลค่าทั้งหมด</t>
  </si>
  <si>
    <t>แผนจัดซื้อ</t>
  </si>
  <si>
    <t>มูลค่าการใช้</t>
  </si>
  <si>
    <t>มูลค่าการจัดซื้อ</t>
  </si>
  <si>
    <t>มูลค่าการจัดซื้อ/จัดหา</t>
  </si>
  <si>
    <t>MEASLE  VACCINE  INJECTION</t>
  </si>
  <si>
    <t>IV CATE NO 20 แบบหัว LOCK</t>
  </si>
  <si>
    <t>IV CATE NO 22GX1 แบบหัว LOCK</t>
  </si>
  <si>
    <t>IV CATE NO 24G X3/4 แบบหัว LOCK</t>
  </si>
  <si>
    <t>IV CATE NO18 แบบหัว LOCK</t>
  </si>
  <si>
    <t>จัดซื้อปี 2558</t>
  </si>
  <si>
    <t>CONJUGATED ESTROGENS 0.625 MG  CREAM</t>
  </si>
  <si>
    <t>MEFLOQUINE 250 MG TABLET</t>
  </si>
  <si>
    <t>POTASSIUM CHLORIDE INJECTION 20 mEq</t>
  </si>
  <si>
    <t>WARFARIN 3 MG TABLET</t>
  </si>
  <si>
    <t>ยาลดไขมัน</t>
  </si>
  <si>
    <t>METHIMAZOLE 5 MG TABLET</t>
  </si>
  <si>
    <t>NICADIPINE 2 MG INJECTION</t>
  </si>
  <si>
    <t>SODIUM CHLORIDE 0.9 % INJECTION 500 ML/BOTT</t>
  </si>
  <si>
    <t>Bott</t>
  </si>
  <si>
    <t>แผนปี 56</t>
  </si>
  <si>
    <t>แผนปี 57</t>
  </si>
  <si>
    <t>ปีงบ 2557</t>
  </si>
  <si>
    <t>ปีงบ 2558</t>
  </si>
  <si>
    <t>ปีงบ 2557 (11M)</t>
  </si>
  <si>
    <t xml:space="preserve">           ยอดรวม</t>
  </si>
  <si>
    <t>หมายเหตุ</t>
  </si>
  <si>
    <t xml:space="preserve">          ไตรมาส 1</t>
  </si>
  <si>
    <t xml:space="preserve">          ไตรมาส 3</t>
  </si>
  <si>
    <t xml:space="preserve">          ไตรมาส 4</t>
  </si>
  <si>
    <t xml:space="preserve">         ไตรมาส 2</t>
  </si>
  <si>
    <t>จัดซื้อปี 2559</t>
  </si>
  <si>
    <t>ปีงบ 2559</t>
  </si>
  <si>
    <t>101176000004293220381306</t>
  </si>
  <si>
    <t>769833</t>
  </si>
  <si>
    <t>100222000004203120381620</t>
  </si>
  <si>
    <t>474181</t>
  </si>
  <si>
    <t>102075000000660110181537</t>
  </si>
  <si>
    <t>664297</t>
  </si>
  <si>
    <t>101206000004493120381506</t>
  </si>
  <si>
    <t>836513</t>
  </si>
  <si>
    <t>100070000000920430481506</t>
  </si>
  <si>
    <t>666691</t>
  </si>
  <si>
    <t>582261</t>
  </si>
  <si>
    <t>100006000004021220381506</t>
  </si>
  <si>
    <t>666517</t>
  </si>
  <si>
    <t>203030150018341120381169</t>
  </si>
  <si>
    <t>346795</t>
  </si>
  <si>
    <t>100655133001171010181537</t>
  </si>
  <si>
    <t>664526</t>
  </si>
  <si>
    <t>100789000003620121781506</t>
  </si>
  <si>
    <t>736949</t>
  </si>
  <si>
    <t>100789000003750120381506</t>
  </si>
  <si>
    <t>736965</t>
  </si>
  <si>
    <t>124813000003521120381421</t>
  </si>
  <si>
    <t>226262</t>
  </si>
  <si>
    <t>218050300529999930381506</t>
  </si>
  <si>
    <t>811036</t>
  </si>
  <si>
    <t>100176000004293220181506</t>
  </si>
  <si>
    <t>742102</t>
  </si>
  <si>
    <t>100176000004493120181506</t>
  </si>
  <si>
    <t>100176000000950330681506</t>
  </si>
  <si>
    <t>589323</t>
  </si>
  <si>
    <t>100145000002620110181506</t>
  </si>
  <si>
    <t>539622</t>
  </si>
  <si>
    <t>100145000004293220181506</t>
  </si>
  <si>
    <t>539900</t>
  </si>
  <si>
    <t>100145000004494110181506</t>
  </si>
  <si>
    <t>539646</t>
  </si>
  <si>
    <t>219010700017054160581389</t>
  </si>
  <si>
    <t>820388</t>
  </si>
  <si>
    <t>218040100019999970181222</t>
  </si>
  <si>
    <t>811193</t>
  </si>
  <si>
    <t>124821000003850120381587</t>
  </si>
  <si>
    <t>412299</t>
  </si>
  <si>
    <t>124821000003908110281587</t>
  </si>
  <si>
    <t>540918</t>
  </si>
  <si>
    <t>100736000004000120381606</t>
  </si>
  <si>
    <t>252141</t>
  </si>
  <si>
    <t>100736000004320120381055</t>
  </si>
  <si>
    <t>251534</t>
  </si>
  <si>
    <t>100439000004021220381421</t>
  </si>
  <si>
    <t>417165</t>
  </si>
  <si>
    <t>100349280000480210181506</t>
  </si>
  <si>
    <t>766735</t>
  </si>
  <si>
    <t>101592000032980110181528</t>
  </si>
  <si>
    <t>672529</t>
  </si>
  <si>
    <t>100150991005980110281414</t>
  </si>
  <si>
    <t>661235</t>
  </si>
  <si>
    <t>101646000006230141281506</t>
  </si>
  <si>
    <t>770205</t>
  </si>
  <si>
    <t>101385000001900540181506</t>
  </si>
  <si>
    <t>766863</t>
  </si>
  <si>
    <t>101445149134990210181421</t>
  </si>
  <si>
    <t>659518</t>
  </si>
  <si>
    <t>101255000003521120481506</t>
  </si>
  <si>
    <t>264414</t>
  </si>
  <si>
    <t>218050420749999930481506</t>
  </si>
  <si>
    <t>532586</t>
  </si>
  <si>
    <t>101705000002980170581620</t>
  </si>
  <si>
    <t>811879</t>
  </si>
  <si>
    <t>104040100029999940481506</t>
  </si>
  <si>
    <t>491292</t>
  </si>
  <si>
    <t>102210466002450130781178</t>
  </si>
  <si>
    <t>673196</t>
  </si>
  <si>
    <t>102209000006050121781457</t>
  </si>
  <si>
    <t>756222</t>
  </si>
  <si>
    <t>100977000001321410181506</t>
  </si>
  <si>
    <t>767041</t>
  </si>
  <si>
    <t>211060200019999910181452</t>
  </si>
  <si>
    <t>100618000003750120381079</t>
  </si>
  <si>
    <t>111348</t>
  </si>
  <si>
    <t>201020140220000030381506</t>
  </si>
  <si>
    <t>666847</t>
  </si>
  <si>
    <t>100118000002620110281084</t>
  </si>
  <si>
    <t>100131000002620110281562</t>
  </si>
  <si>
    <t>100133000002620110281539</t>
  </si>
  <si>
    <t>548805</t>
  </si>
  <si>
    <t>100028000003620120381620</t>
  </si>
  <si>
    <t>367559</t>
  </si>
  <si>
    <t>100137000002040360281625</t>
  </si>
  <si>
    <t>731508</t>
  </si>
  <si>
    <t>100853000003521121881625</t>
  </si>
  <si>
    <t>260867</t>
  </si>
  <si>
    <t>101172122001100741081389</t>
  </si>
  <si>
    <t>797843</t>
  </si>
  <si>
    <t>100241000004293220381506</t>
  </si>
  <si>
    <t>736983</t>
  </si>
  <si>
    <t>100008190003471120381506</t>
  </si>
  <si>
    <t>689744</t>
  </si>
  <si>
    <t>100008190000801210181506</t>
  </si>
  <si>
    <t>783664</t>
  </si>
  <si>
    <t>100008190000450230581506</t>
  </si>
  <si>
    <t>783714</t>
  </si>
  <si>
    <t>100821000004021221781506</t>
  </si>
  <si>
    <t>737008</t>
  </si>
  <si>
    <t>100821000003750121781625</t>
  </si>
  <si>
    <t>412730</t>
  </si>
  <si>
    <t>100821000003850121881625</t>
  </si>
  <si>
    <t>412753</t>
  </si>
  <si>
    <t>100821000000950910181506</t>
  </si>
  <si>
    <t>100180000000590110181175</t>
  </si>
  <si>
    <t>553107</t>
  </si>
  <si>
    <t>100180000004293221781185</t>
  </si>
  <si>
    <t>283778</t>
  </si>
  <si>
    <t>107401000004493120381592</t>
  </si>
  <si>
    <t>100207000004121120181040</t>
  </si>
  <si>
    <t>286622</t>
  </si>
  <si>
    <t>100207000001390510181592</t>
  </si>
  <si>
    <t>836993</t>
  </si>
  <si>
    <t>102235000003211220381169</t>
  </si>
  <si>
    <t>414924</t>
  </si>
  <si>
    <t>102235000003361120381252</t>
  </si>
  <si>
    <t>414948</t>
  </si>
  <si>
    <t>124846000003972121781506</t>
  </si>
  <si>
    <t>106908</t>
  </si>
  <si>
    <t>104337000003521120181445</t>
  </si>
  <si>
    <t>532658</t>
  </si>
  <si>
    <t>100103000002040340181456</t>
  </si>
  <si>
    <t>497522</t>
  </si>
  <si>
    <t>100103000004021280281592</t>
  </si>
  <si>
    <t>287461</t>
  </si>
  <si>
    <t>100153000002620110281472</t>
  </si>
  <si>
    <t>554602</t>
  </si>
  <si>
    <t>124847000004021220381169</t>
  </si>
  <si>
    <t>290184</t>
  </si>
  <si>
    <t>124847000003750120381169</t>
  </si>
  <si>
    <t>290204</t>
  </si>
  <si>
    <t>101803000001460441581231</t>
  </si>
  <si>
    <t>210010310017065210281175</t>
  </si>
  <si>
    <t>538644</t>
  </si>
  <si>
    <t>210010310018121121781620</t>
  </si>
  <si>
    <t>327305</t>
  </si>
  <si>
    <t>100001000003240120381079</t>
  </si>
  <si>
    <t>460086</t>
  </si>
  <si>
    <t>648634</t>
  </si>
  <si>
    <t>101416000001850180181526</t>
  </si>
  <si>
    <t>682724</t>
  </si>
  <si>
    <t>210010500017408130481506</t>
  </si>
  <si>
    <t>689480</t>
  </si>
  <si>
    <t>210010500018320120381506</t>
  </si>
  <si>
    <t>232212</t>
  </si>
  <si>
    <t>100016000003471120381078</t>
  </si>
  <si>
    <t>300268</t>
  </si>
  <si>
    <t>100272000004021220381621</t>
  </si>
  <si>
    <t>317412</t>
  </si>
  <si>
    <t>101380000000680310181506</t>
  </si>
  <si>
    <t>556491</t>
  </si>
  <si>
    <t>211020110027149110181408</t>
  </si>
  <si>
    <t>761064</t>
  </si>
  <si>
    <t>101147000003670120381506</t>
  </si>
  <si>
    <t>307685</t>
  </si>
  <si>
    <t>100854000003361120381506</t>
  </si>
  <si>
    <t>767143</t>
  </si>
  <si>
    <t>100854000003521120381506</t>
  </si>
  <si>
    <t>767162</t>
  </si>
  <si>
    <t>100854000000700210181506</t>
  </si>
  <si>
    <t>560472</t>
  </si>
  <si>
    <t>100702000000950610181592</t>
  </si>
  <si>
    <t>120291</t>
  </si>
  <si>
    <t>100702000003750120381055</t>
  </si>
  <si>
    <t>118049</t>
  </si>
  <si>
    <t>100173000004293220181040</t>
  </si>
  <si>
    <t>311394</t>
  </si>
  <si>
    <t>100173000000820430681506</t>
  </si>
  <si>
    <t>611029</t>
  </si>
  <si>
    <t>101305000004072120781506</t>
  </si>
  <si>
    <t>100571000003122220381079</t>
  </si>
  <si>
    <t>460220</t>
  </si>
  <si>
    <t>100571000000420210181335</t>
  </si>
  <si>
    <t>560694</t>
  </si>
  <si>
    <t>101313000003850120381506</t>
  </si>
  <si>
    <t>767209</t>
  </si>
  <si>
    <t>101313000001171210181592</t>
  </si>
  <si>
    <t>560813</t>
  </si>
  <si>
    <t>101314190003620120381169</t>
  </si>
  <si>
    <t>316906</t>
  </si>
  <si>
    <t>101314000003620120381248</t>
  </si>
  <si>
    <t>614740</t>
  </si>
  <si>
    <t>100416133000800810181247</t>
  </si>
  <si>
    <t>735852</t>
  </si>
  <si>
    <t>100191000004021220181620</t>
  </si>
  <si>
    <t>317816</t>
  </si>
  <si>
    <t>210060170019999910181506</t>
  </si>
  <si>
    <t>672875</t>
  </si>
  <si>
    <t>210070210059999910181276</t>
  </si>
  <si>
    <t>673634</t>
  </si>
  <si>
    <t>210060170029999910181506</t>
  </si>
  <si>
    <t>741649</t>
  </si>
  <si>
    <t>122914000004203120181506</t>
  </si>
  <si>
    <t>695667</t>
  </si>
  <si>
    <t>122914000004511221781506</t>
  </si>
  <si>
    <t>695701</t>
  </si>
  <si>
    <t>100619000003521120381421</t>
  </si>
  <si>
    <t>111471</t>
  </si>
  <si>
    <t>100619000003721120381421</t>
  </si>
  <si>
    <t>112032</t>
  </si>
  <si>
    <t>100942000001390380781144</t>
  </si>
  <si>
    <t>844098</t>
  </si>
  <si>
    <t>844080</t>
  </si>
  <si>
    <t>100388000000531310181506</t>
  </si>
  <si>
    <t>537227</t>
  </si>
  <si>
    <t>214020300017768120381078</t>
  </si>
  <si>
    <t>377574</t>
  </si>
  <si>
    <t>100141270004293220381078</t>
  </si>
  <si>
    <t>790263</t>
  </si>
  <si>
    <t>100141105000950330681078</t>
  </si>
  <si>
    <t>835842</t>
  </si>
  <si>
    <t>100483998015380210181714</t>
  </si>
  <si>
    <t>813135</t>
  </si>
  <si>
    <t>100218000004410220381506</t>
  </si>
  <si>
    <t>737096</t>
  </si>
  <si>
    <t>100488000004203120381144</t>
  </si>
  <si>
    <t>786261</t>
  </si>
  <si>
    <t>124864000004203120181506</t>
  </si>
  <si>
    <t>329812</t>
  </si>
  <si>
    <t>100665000003521120181506</t>
  </si>
  <si>
    <t>767459</t>
  </si>
  <si>
    <t>100786000003721120181169</t>
  </si>
  <si>
    <t>330919</t>
  </si>
  <si>
    <t>100814071000950710181625</t>
  </si>
  <si>
    <t>829928</t>
  </si>
  <si>
    <t>101870000003521120381506</t>
  </si>
  <si>
    <t>767471</t>
  </si>
  <si>
    <t>102063265009999941581506</t>
  </si>
  <si>
    <t>785218</t>
  </si>
  <si>
    <t>101070000000801110181247</t>
  </si>
  <si>
    <t>562408</t>
  </si>
  <si>
    <t>101070000003841120381506</t>
  </si>
  <si>
    <t>735712</t>
  </si>
  <si>
    <t>101070000000801110181506</t>
  </si>
  <si>
    <t>562227</t>
  </si>
  <si>
    <t>101070000004493120381625</t>
  </si>
  <si>
    <t>332730</t>
  </si>
  <si>
    <t>100590000004320120181421</t>
  </si>
  <si>
    <t>116432</t>
  </si>
  <si>
    <t>100092000001100310181506</t>
  </si>
  <si>
    <t>563055</t>
  </si>
  <si>
    <t>101724000000700550381222</t>
  </si>
  <si>
    <t>822777</t>
  </si>
  <si>
    <t>101441000003521120381506</t>
  </si>
  <si>
    <t>335437</t>
  </si>
  <si>
    <t>101444000003521120381040</t>
  </si>
  <si>
    <t>338139</t>
  </si>
  <si>
    <t>211010220017143110181474</t>
  </si>
  <si>
    <t>528719</t>
  </si>
  <si>
    <t>211010220017534110181474</t>
  </si>
  <si>
    <t>559286</t>
  </si>
  <si>
    <t>211010220017537110181474</t>
  </si>
  <si>
    <t>559433</t>
  </si>
  <si>
    <t>211010220017538110181474</t>
  </si>
  <si>
    <t>559609</t>
  </si>
  <si>
    <t>211010220017539110181474</t>
  </si>
  <si>
    <t>529214</t>
  </si>
  <si>
    <t>211010220017540110181474</t>
  </si>
  <si>
    <t>529401</t>
  </si>
  <si>
    <t>100994000001170610181474</t>
  </si>
  <si>
    <t>557392</t>
  </si>
  <si>
    <t>528598</t>
  </si>
  <si>
    <t>100994000001580310181084</t>
  </si>
  <si>
    <t>557469</t>
  </si>
  <si>
    <t>101124000000920430581506</t>
  </si>
  <si>
    <t>813745</t>
  </si>
  <si>
    <t>210050110048539120381506</t>
  </si>
  <si>
    <t>339530</t>
  </si>
  <si>
    <t>210050110068539220381506</t>
  </si>
  <si>
    <t>658013</t>
  </si>
  <si>
    <t>141138996009999910181528</t>
  </si>
  <si>
    <t>762229</t>
  </si>
  <si>
    <t>100100000004493120381078</t>
  </si>
  <si>
    <t>332155</t>
  </si>
  <si>
    <t>100823071001171210181625</t>
  </si>
  <si>
    <t>763969</t>
  </si>
  <si>
    <t>100823000003361120381506</t>
  </si>
  <si>
    <t>761135</t>
  </si>
  <si>
    <t>100823000003521120381506</t>
  </si>
  <si>
    <t>761157</t>
  </si>
  <si>
    <t>100823000003211220381169</t>
  </si>
  <si>
    <t>413772</t>
  </si>
  <si>
    <t>100823000000700110181625</t>
  </si>
  <si>
    <t>563142</t>
  </si>
  <si>
    <t xml:space="preserve">HALOPERIDOL 5 mg/ml INJECTION </t>
  </si>
  <si>
    <t>101531149004741110181433</t>
  </si>
  <si>
    <t>798139</t>
  </si>
  <si>
    <t>101569243002920110181506</t>
  </si>
  <si>
    <t>830657</t>
  </si>
  <si>
    <t>100653133003750120381169</t>
  </si>
  <si>
    <t>838204</t>
  </si>
  <si>
    <t>101063000003850120381506</t>
  </si>
  <si>
    <t>737134</t>
  </si>
  <si>
    <t>101382000004020110281730</t>
  </si>
  <si>
    <t>100803000003620120381506</t>
  </si>
  <si>
    <t>346321</t>
  </si>
  <si>
    <t>100354000020921010181506</t>
  </si>
  <si>
    <t>100354000023620120381630</t>
  </si>
  <si>
    <t>797993</t>
  </si>
  <si>
    <t>100722000004203120381506</t>
  </si>
  <si>
    <t>124854</t>
  </si>
  <si>
    <t>100722000004410220381456</t>
  </si>
  <si>
    <t>125663</t>
  </si>
  <si>
    <t>100722000000920430481506</t>
  </si>
  <si>
    <t>126269</t>
  </si>
  <si>
    <t>223904000267009210181276</t>
  </si>
  <si>
    <t>668619</t>
  </si>
  <si>
    <t>218030710017386170481423</t>
  </si>
  <si>
    <t>525764</t>
  </si>
  <si>
    <t>218030710018525370781423</t>
  </si>
  <si>
    <t>838289</t>
  </si>
  <si>
    <t>100215000004021220381506</t>
  </si>
  <si>
    <t>737152</t>
  </si>
  <si>
    <t>101445149174990210181421</t>
  </si>
  <si>
    <t>663569</t>
  </si>
  <si>
    <t>101445149174990210181415</t>
  </si>
  <si>
    <t>100658000003620120381506</t>
  </si>
  <si>
    <t>825656</t>
  </si>
  <si>
    <t>100658000003521120681247</t>
  </si>
  <si>
    <t>343259</t>
  </si>
  <si>
    <t>101604000009999910181506</t>
  </si>
  <si>
    <t>100111000004203120381506</t>
  </si>
  <si>
    <t>761174</t>
  </si>
  <si>
    <t>141138997009999910181528</t>
  </si>
  <si>
    <t>762293</t>
  </si>
  <si>
    <t>COBRA ANTIVENUM 10 ml/amp</t>
  </si>
  <si>
    <t>100934000001650130581421</t>
  </si>
  <si>
    <t>618356</t>
  </si>
  <si>
    <t>124884000004121120381506</t>
  </si>
  <si>
    <t>658861</t>
  </si>
  <si>
    <t>658888</t>
  </si>
  <si>
    <t>124884000000801230581506</t>
  </si>
  <si>
    <t>214010200047388110181562</t>
  </si>
  <si>
    <t>566447</t>
  </si>
  <si>
    <t>100558000000920910181506</t>
  </si>
  <si>
    <t>565737</t>
  </si>
  <si>
    <t>100558000000921010181562</t>
  </si>
  <si>
    <t>565744</t>
  </si>
  <si>
    <t>100558000002090240281597</t>
  </si>
  <si>
    <t>769473</t>
  </si>
  <si>
    <t>566452</t>
  </si>
  <si>
    <t>100825051004320120181122</t>
  </si>
  <si>
    <t>203050110038154180681013</t>
  </si>
  <si>
    <t>317270</t>
  </si>
  <si>
    <t>210050110018359121781506</t>
  </si>
  <si>
    <t>362610</t>
  </si>
  <si>
    <t>100864000003211220381445</t>
  </si>
  <si>
    <t>462294</t>
  </si>
  <si>
    <t>100864000003281120381445</t>
  </si>
  <si>
    <t>462315</t>
  </si>
  <si>
    <t>124889000003850121781562</t>
  </si>
  <si>
    <t>114112</t>
  </si>
  <si>
    <t>101485255003032120381457</t>
  </si>
  <si>
    <t>689147</t>
  </si>
  <si>
    <t>100944094001320710181625</t>
  </si>
  <si>
    <t>761220</t>
  </si>
  <si>
    <t>100944094001580610181625</t>
  </si>
  <si>
    <t>761277</t>
  </si>
  <si>
    <t>141138994009999910181506</t>
  </si>
  <si>
    <t>769977</t>
  </si>
  <si>
    <t>101567000009999910181506</t>
  </si>
  <si>
    <t>838551</t>
  </si>
  <si>
    <t>101468006001171210181601</t>
  </si>
  <si>
    <t>147029</t>
  </si>
  <si>
    <t>100234000004293220381625</t>
  </si>
  <si>
    <t>101434000004493121781506</t>
  </si>
  <si>
    <t>374764</t>
  </si>
  <si>
    <t>101489000003521120381171</t>
  </si>
  <si>
    <t>459215</t>
  </si>
  <si>
    <t>100328000003400120381526</t>
  </si>
  <si>
    <t>147692</t>
  </si>
  <si>
    <t>100598000004293220381506</t>
  </si>
  <si>
    <t>101515438000410610181592</t>
  </si>
  <si>
    <t>761347</t>
  </si>
  <si>
    <t>101322000003620120381592</t>
  </si>
  <si>
    <t>387100</t>
  </si>
  <si>
    <t>101322000000700210181506</t>
  </si>
  <si>
    <t>569975</t>
  </si>
  <si>
    <t>100440000004021220381169</t>
  </si>
  <si>
    <t>100275000000700110181185</t>
  </si>
  <si>
    <t>737175</t>
  </si>
  <si>
    <t>570174</t>
  </si>
  <si>
    <t>101209000009999930481506</t>
  </si>
  <si>
    <t>777322</t>
  </si>
  <si>
    <t>218050300519999930381506</t>
  </si>
  <si>
    <t>531506</t>
  </si>
  <si>
    <t>210070220027007310181276</t>
  </si>
  <si>
    <t>570895</t>
  </si>
  <si>
    <t>102233280003622110114190</t>
  </si>
  <si>
    <t>535924</t>
  </si>
  <si>
    <t>201110200019999930581506</t>
  </si>
  <si>
    <t>676297</t>
  </si>
  <si>
    <t>201110200019999920381506</t>
  </si>
  <si>
    <t>768167</t>
  </si>
  <si>
    <t>100770133000450110181109</t>
  </si>
  <si>
    <t>768237</t>
  </si>
  <si>
    <t>124911000000801230681506</t>
  </si>
  <si>
    <t>621888</t>
  </si>
  <si>
    <t>124911000004203120381506</t>
  </si>
  <si>
    <t>659807</t>
  </si>
  <si>
    <t>124912000003622110181329</t>
  </si>
  <si>
    <t>770464</t>
  </si>
  <si>
    <t>100077000004493120381506</t>
  </si>
  <si>
    <t>389488</t>
  </si>
  <si>
    <t>101475000003521120381185</t>
  </si>
  <si>
    <t>448542</t>
  </si>
  <si>
    <t>100179000004203120381506</t>
  </si>
  <si>
    <t>481998</t>
  </si>
  <si>
    <t>100179000004410221781606</t>
  </si>
  <si>
    <t>392040</t>
  </si>
  <si>
    <t>100801000003620120381169</t>
  </si>
  <si>
    <t>399699</t>
  </si>
  <si>
    <t>100801000003750120381169</t>
  </si>
  <si>
    <t>399718</t>
  </si>
  <si>
    <t>207010200027828180281079</t>
  </si>
  <si>
    <t>469474</t>
  </si>
  <si>
    <t>100182000004203120381040</t>
  </si>
  <si>
    <t>356085</t>
  </si>
  <si>
    <t>102111000000190131281040</t>
  </si>
  <si>
    <t>787824</t>
  </si>
  <si>
    <t>101343000003721120181421</t>
  </si>
  <si>
    <t>104721</t>
  </si>
  <si>
    <t>101343000003840110281185</t>
  </si>
  <si>
    <t>105426</t>
  </si>
  <si>
    <t>110060890019999910181276</t>
  </si>
  <si>
    <t>669789</t>
  </si>
  <si>
    <t>207030110167706121881398</t>
  </si>
  <si>
    <t>731481</t>
  </si>
  <si>
    <t>201070700019999930781055</t>
  </si>
  <si>
    <t>844578</t>
  </si>
  <si>
    <t>762008</t>
  </si>
  <si>
    <t>140980000003972120181506</t>
  </si>
  <si>
    <t>339422</t>
  </si>
  <si>
    <t>140980000003771120181506</t>
  </si>
  <si>
    <t>339326</t>
  </si>
  <si>
    <t>101510000004810110181592</t>
  </si>
  <si>
    <t>573724</t>
  </si>
  <si>
    <t>100752000004350220381169</t>
  </si>
  <si>
    <t>276319</t>
  </si>
  <si>
    <t>100752000004493120381506</t>
  </si>
  <si>
    <t>402653</t>
  </si>
  <si>
    <t>100752000000940330581506</t>
  </si>
  <si>
    <t>100150000005670110281562</t>
  </si>
  <si>
    <t>660902</t>
  </si>
  <si>
    <t>100152000004293220381078</t>
  </si>
  <si>
    <t>826947</t>
  </si>
  <si>
    <t>100152000000950330681202</t>
  </si>
  <si>
    <t>826981</t>
  </si>
  <si>
    <t>100815000003361121881625</t>
  </si>
  <si>
    <t>408407</t>
  </si>
  <si>
    <t>100815000003471121881625</t>
  </si>
  <si>
    <t>408448</t>
  </si>
  <si>
    <t>100815000003613121781169</t>
  </si>
  <si>
    <t>414706</t>
  </si>
  <si>
    <t>130101000003852110114190</t>
  </si>
  <si>
    <t>535995</t>
  </si>
  <si>
    <t>100867000003771120381506</t>
  </si>
  <si>
    <t>742490</t>
  </si>
  <si>
    <t>100867000003910120381506</t>
  </si>
  <si>
    <t>742517</t>
  </si>
  <si>
    <t>100772000004021220181625</t>
  </si>
  <si>
    <t>315673</t>
  </si>
  <si>
    <t>100772000001171210181735</t>
  </si>
  <si>
    <t>769642</t>
  </si>
  <si>
    <t>100348000000921060581289</t>
  </si>
  <si>
    <t>522450</t>
  </si>
  <si>
    <t>204110100076230141581222</t>
  </si>
  <si>
    <t>788761</t>
  </si>
  <si>
    <t>219010100057119160581389</t>
  </si>
  <si>
    <t>820326</t>
  </si>
  <si>
    <t>100939000001321530581267</t>
  </si>
  <si>
    <t>100939000001390410181484</t>
  </si>
  <si>
    <t>519545</t>
  </si>
  <si>
    <t>798435</t>
  </si>
  <si>
    <t>102166000001321441581506</t>
  </si>
  <si>
    <t>763159</t>
  </si>
  <si>
    <t>767705</t>
  </si>
  <si>
    <t>102166000001280541081389</t>
  </si>
  <si>
    <t>789026</t>
  </si>
  <si>
    <t>100368056002620110281574</t>
  </si>
  <si>
    <t>722633</t>
  </si>
  <si>
    <t>100075000004511220381625</t>
  </si>
  <si>
    <t>415127</t>
  </si>
  <si>
    <t>100455000003361120381079</t>
  </si>
  <si>
    <t>413890</t>
  </si>
  <si>
    <t>101391000003521120381506</t>
  </si>
  <si>
    <t>768581</t>
  </si>
  <si>
    <t>100243000003590120381506</t>
  </si>
  <si>
    <t>417545</t>
  </si>
  <si>
    <t>100443000003620120381506</t>
  </si>
  <si>
    <t>689255</t>
  </si>
  <si>
    <t>101490000003850120381506</t>
  </si>
  <si>
    <t>419422</t>
  </si>
  <si>
    <t>100221000004493120381506</t>
  </si>
  <si>
    <t>737199</t>
  </si>
  <si>
    <t>100235000001490210181506</t>
  </si>
  <si>
    <t>577618</t>
  </si>
  <si>
    <t>100235000004320120381506</t>
  </si>
  <si>
    <t>799763</t>
  </si>
  <si>
    <t>101549243015060110181528</t>
  </si>
  <si>
    <t>762684</t>
  </si>
  <si>
    <t>101564000054770110181276</t>
  </si>
  <si>
    <t>669450</t>
  </si>
  <si>
    <t>101335000004121120381421</t>
  </si>
  <si>
    <t>105691</t>
  </si>
  <si>
    <t>101335000000950910181592</t>
  </si>
  <si>
    <t>106585</t>
  </si>
  <si>
    <t>101445149004990210181421</t>
  </si>
  <si>
    <t>663582</t>
  </si>
  <si>
    <t>100212000004320120181506</t>
  </si>
  <si>
    <t>429093</t>
  </si>
  <si>
    <t>100212000004461120181506</t>
  </si>
  <si>
    <t>737217</t>
  </si>
  <si>
    <t>211010110049999910181474</t>
  </si>
  <si>
    <t>786566</t>
  </si>
  <si>
    <t>124929000003281121781602</t>
  </si>
  <si>
    <t>737238</t>
  </si>
  <si>
    <t>124929000003361121781602</t>
  </si>
  <si>
    <t>737255</t>
  </si>
  <si>
    <t>100143000004121121781606</t>
  </si>
  <si>
    <t>322355</t>
  </si>
  <si>
    <t>101804000050160241581506</t>
  </si>
  <si>
    <t>800133</t>
  </si>
  <si>
    <t>766109</t>
  </si>
  <si>
    <t>100409000000700170781592</t>
  </si>
  <si>
    <t>527750</t>
  </si>
  <si>
    <t>100409000000540270781335</t>
  </si>
  <si>
    <t>827598</t>
  </si>
  <si>
    <t>100409000003361120381506</t>
  </si>
  <si>
    <t>436351</t>
  </si>
  <si>
    <t>100409000000450230581506</t>
  </si>
  <si>
    <t>670887</t>
  </si>
  <si>
    <t>218030610028525170481336</t>
  </si>
  <si>
    <t>770734</t>
  </si>
  <si>
    <t>SERETIDE  EVOHALER 25/250</t>
  </si>
  <si>
    <t>123897133003850121781479</t>
  </si>
  <si>
    <t>737293</t>
  </si>
  <si>
    <t>100286000002040640181079</t>
  </si>
  <si>
    <t>762054</t>
  </si>
  <si>
    <t>762031</t>
  </si>
  <si>
    <t>101254000053991120381620</t>
  </si>
  <si>
    <t>334320</t>
  </si>
  <si>
    <t>105573000003721120381421</t>
  </si>
  <si>
    <t>117308</t>
  </si>
  <si>
    <t>100926000001280210181625</t>
  </si>
  <si>
    <t>768762</t>
  </si>
  <si>
    <t>100926000004320120381634</t>
  </si>
  <si>
    <t>789982</t>
  </si>
  <si>
    <t>200926000009999930381506</t>
  </si>
  <si>
    <t>827956</t>
  </si>
  <si>
    <t>100942000000780210181474</t>
  </si>
  <si>
    <t>770813</t>
  </si>
  <si>
    <t>777636</t>
  </si>
  <si>
    <t>100942000001010110181474</t>
  </si>
  <si>
    <t>731169</t>
  </si>
  <si>
    <t>100776255004203120481185</t>
  </si>
  <si>
    <t>790762</t>
  </si>
  <si>
    <t>100776255004493121781043</t>
  </si>
  <si>
    <t>644649</t>
  </si>
  <si>
    <t>101172122000601050481252</t>
  </si>
  <si>
    <t>757547</t>
  </si>
  <si>
    <t>101048000003750120381421</t>
  </si>
  <si>
    <t>346585</t>
  </si>
  <si>
    <t>124948000003771120181506</t>
  </si>
  <si>
    <t>661597</t>
  </si>
  <si>
    <t>124948000003841120181506</t>
  </si>
  <si>
    <t>446781</t>
  </si>
  <si>
    <t>124948000003721120181506</t>
  </si>
  <si>
    <t>448348</t>
  </si>
  <si>
    <t>100096000002620110281625</t>
  </si>
  <si>
    <t>579187</t>
  </si>
  <si>
    <t>723378</t>
  </si>
  <si>
    <t>144334493004320120381760</t>
  </si>
  <si>
    <t>779664</t>
  </si>
  <si>
    <t>100419280000460210181506</t>
  </si>
  <si>
    <t>761922</t>
  </si>
  <si>
    <t>100419280003400120381079</t>
  </si>
  <si>
    <t>697713</t>
  </si>
  <si>
    <t>101556000002800210181433</t>
  </si>
  <si>
    <t>672712</t>
  </si>
  <si>
    <t>101530000016240210181272</t>
  </si>
  <si>
    <t>761750</t>
  </si>
  <si>
    <t>TETANUS ANTITOXIN 250 IU</t>
  </si>
  <si>
    <t>101180133000700160581289</t>
  </si>
  <si>
    <t>779751</t>
  </si>
  <si>
    <t>100188000002040660281506</t>
  </si>
  <si>
    <t>836940</t>
  </si>
  <si>
    <t>101832000004203120581185</t>
  </si>
  <si>
    <t>395908</t>
  </si>
  <si>
    <t>100818000004021220381472</t>
  </si>
  <si>
    <t>428009</t>
  </si>
  <si>
    <t>100818000003750120381472</t>
  </si>
  <si>
    <t>428130</t>
  </si>
  <si>
    <t>100818000003850120381472</t>
  </si>
  <si>
    <t>428218</t>
  </si>
  <si>
    <t>100437000000700160581531</t>
  </si>
  <si>
    <t>530684</t>
  </si>
  <si>
    <t>100751000003850120181620</t>
  </si>
  <si>
    <t>344502</t>
  </si>
  <si>
    <t>100751000001171110181592</t>
  </si>
  <si>
    <t>581233</t>
  </si>
  <si>
    <t>100779133003850120381606</t>
  </si>
  <si>
    <t>816793</t>
  </si>
  <si>
    <t>101174009001900240181606</t>
  </si>
  <si>
    <t>828616</t>
  </si>
  <si>
    <t>101174009001900240181592</t>
  </si>
  <si>
    <t>786371</t>
  </si>
  <si>
    <t>101174009000801210181592</t>
  </si>
  <si>
    <t>664655</t>
  </si>
  <si>
    <t>101174009001800140181078</t>
  </si>
  <si>
    <t>828560</t>
  </si>
  <si>
    <t>201120320037726221781506</t>
  </si>
  <si>
    <t>737414</t>
  </si>
  <si>
    <t>100819000003521121781506</t>
  </si>
  <si>
    <t>737433</t>
  </si>
  <si>
    <t>100382133003521120381506</t>
  </si>
  <si>
    <t>643663</t>
  </si>
  <si>
    <t>100382133003361120381506</t>
  </si>
  <si>
    <t>643616</t>
  </si>
  <si>
    <t>100670000003841120381185</t>
  </si>
  <si>
    <t>110980</t>
  </si>
  <si>
    <t>201110510019999920381506</t>
  </si>
  <si>
    <t>769247</t>
  </si>
  <si>
    <t>201110510019999910181084</t>
  </si>
  <si>
    <t>766844</t>
  </si>
  <si>
    <t>101916000000590710181625</t>
  </si>
  <si>
    <t>791258</t>
  </si>
  <si>
    <t>101913000010801210181084</t>
  </si>
  <si>
    <t>769350</t>
  </si>
  <si>
    <t>101895000004021220381144</t>
  </si>
  <si>
    <t>665306</t>
  </si>
  <si>
    <t>102185165000000010181474</t>
  </si>
  <si>
    <t>779284</t>
  </si>
  <si>
    <t>101804000050160241581673</t>
  </si>
  <si>
    <t>204050100039999940681506</t>
  </si>
  <si>
    <t>761853</t>
  </si>
  <si>
    <t>100228000004021220181506</t>
  </si>
  <si>
    <t>655285</t>
  </si>
  <si>
    <t>100228000000801230581506</t>
  </si>
  <si>
    <t>641690</t>
  </si>
  <si>
    <t>100228000004320120181506</t>
  </si>
  <si>
    <t>655263</t>
  </si>
  <si>
    <t>100222000002160740181169</t>
  </si>
  <si>
    <t>485606</t>
  </si>
  <si>
    <t>213020100022250240181456</t>
  </si>
  <si>
    <t>696929</t>
  </si>
  <si>
    <t>201020140057413230481456</t>
  </si>
  <si>
    <t>689904</t>
  </si>
  <si>
    <t>101158000003613120381169</t>
  </si>
  <si>
    <t>383642</t>
  </si>
  <si>
    <t>670553</t>
  </si>
  <si>
    <t>101108000002170410281055</t>
  </si>
  <si>
    <t>536330</t>
  </si>
  <si>
    <t>213030200018277120381620</t>
  </si>
  <si>
    <t>276632</t>
  </si>
  <si>
    <t>201110400017853120381055</t>
  </si>
  <si>
    <t>828876</t>
  </si>
  <si>
    <t>836108</t>
  </si>
  <si>
    <t>CO-AMOXICLAV 625 MG TABLET</t>
  </si>
  <si>
    <t>POLYGELINE SOLUTION (HAEMACCEL)</t>
  </si>
  <si>
    <t>Hcode</t>
  </si>
  <si>
    <t>รหัส TMT</t>
  </si>
  <si>
    <t>รหัสยา 24 หลัก</t>
  </si>
  <si>
    <t>รูปแบบ</t>
  </si>
  <si>
    <t>หน่วย</t>
  </si>
  <si>
    <t>บรรจุ</t>
  </si>
  <si>
    <t>ข้อมูลการใช้ย้อนหลัง 3 ปี</t>
  </si>
  <si>
    <t>มูลค่ารวม</t>
  </si>
  <si>
    <t>(บาท)</t>
  </si>
  <si>
    <t>มูลค่า (บาท)</t>
  </si>
  <si>
    <t xml:space="preserve">  ไตรมาส 2 (ม.ค.- มี.ค.)</t>
  </si>
  <si>
    <t xml:space="preserve">  ไตรมาส 1 (ต.ค.- ธ.ค.)</t>
  </si>
  <si>
    <t xml:space="preserve"> ไตรมาส 4 (ก.ค.- ก.ย.)</t>
  </si>
  <si>
    <t xml:space="preserve"> ไตรมาส 3 (เม.ย.- มิ.ย.)</t>
  </si>
  <si>
    <t>รหัสวัสดุการแพทย์</t>
  </si>
  <si>
    <t>ยอด</t>
  </si>
  <si>
    <t>รหัสวัสดุวิทยาศาสตร์</t>
  </si>
  <si>
    <t>รายการวัสดุวิทยาศาสตร์</t>
  </si>
  <si>
    <t>รหัสวัสดุทั่วไป</t>
  </si>
  <si>
    <t>รายการวัสดุทั่วไป(เภสัชกรรม)</t>
  </si>
  <si>
    <t>101208017002450130781460</t>
  </si>
  <si>
    <t>101172122002040340181122</t>
  </si>
  <si>
    <t>101416000006020121781185</t>
  </si>
  <si>
    <t>100395000000950210281020</t>
  </si>
  <si>
    <t>101804000050190141581673</t>
  </si>
  <si>
    <t>100598000004072120381562</t>
  </si>
  <si>
    <t>100772000003850120381602</t>
  </si>
  <si>
    <t>100544000011060110181273</t>
  </si>
  <si>
    <t>102166000001280541081130</t>
  </si>
  <si>
    <t>ANGIOGRAFIN 50 ml (XENETRIX)</t>
  </si>
  <si>
    <t>CLINDAMYCIN 300 mg TAB</t>
  </si>
  <si>
    <t>CLINDAMYCIN 600 mg INJECTION</t>
  </si>
  <si>
    <t>LOCAL ANASTH.+ASTRINGENT+ANTIINFLAM.</t>
  </si>
  <si>
    <t>MORPHINE SULFATE 10 MG TABLET</t>
  </si>
  <si>
    <t>MORPHINE SULFATE 10 MG/5 ML SYRUP 60 ML</t>
  </si>
  <si>
    <t>STREPTOKINASE 1,500,000 UNIT INJECTION</t>
  </si>
  <si>
    <t>UREA 10 % CREAM</t>
  </si>
  <si>
    <t>WARFARIN 2 MG TABLET</t>
  </si>
  <si>
    <t>WARFARIN SODIUM 4 MG TABLET</t>
  </si>
  <si>
    <t>sack</t>
  </si>
  <si>
    <t>ยาหม่องน้ำ 8 ซีซี</t>
  </si>
  <si>
    <t>bag.</t>
  </si>
  <si>
    <t>gm</t>
  </si>
  <si>
    <t>เส้น</t>
  </si>
  <si>
    <t>100ชิ้น/กล่อง</t>
  </si>
  <si>
    <t>pack</t>
  </si>
  <si>
    <t>คู่</t>
  </si>
  <si>
    <t>CARBAMAZEPINE 200 MG TABLET</t>
  </si>
  <si>
    <t>กระดาษทดสอบโคลีนเอสเตอเรส</t>
  </si>
  <si>
    <t>TABLET</t>
  </si>
  <si>
    <t>POWDER</t>
  </si>
  <si>
    <t>CREAM</t>
  </si>
  <si>
    <t>INJECTION</t>
  </si>
  <si>
    <t>SUSPENSION</t>
  </si>
  <si>
    <t>ml</t>
  </si>
  <si>
    <t>MIXTURE</t>
  </si>
  <si>
    <t>CAPSULE</t>
  </si>
  <si>
    <t>cap.</t>
  </si>
  <si>
    <t>SYRUP</t>
  </si>
  <si>
    <t>DRY SYRUP</t>
  </si>
  <si>
    <t>POWDER FOR INJECTION</t>
  </si>
  <si>
    <t>SOLUTION</t>
  </si>
  <si>
    <t>EMULSION</t>
  </si>
  <si>
    <t>INHALATION</t>
  </si>
  <si>
    <t>LOTION</t>
  </si>
  <si>
    <t>OINTMENT</t>
  </si>
  <si>
    <t>VAGINAL TABLET</t>
  </si>
  <si>
    <t>SHAMPOO</t>
  </si>
  <si>
    <t>dT  VACCINE  INJECTION ( 10 dose/vial)</t>
  </si>
  <si>
    <t>litre</t>
  </si>
  <si>
    <t>JELLY</t>
  </si>
  <si>
    <t>GELL</t>
  </si>
  <si>
    <t>n/d</t>
  </si>
  <si>
    <t>ELIXIR</t>
  </si>
  <si>
    <t>ORALL PASTE</t>
  </si>
  <si>
    <t>PASTE</t>
  </si>
  <si>
    <t>ชาชง</t>
  </si>
  <si>
    <t>PILL</t>
  </si>
  <si>
    <t>ลูกประคบ</t>
  </si>
  <si>
    <t>PACK</t>
  </si>
  <si>
    <t>ชาชงหญ้าดอกขาว</t>
  </si>
  <si>
    <t>TEST KIT</t>
  </si>
  <si>
    <t>set</t>
  </si>
  <si>
    <t>test</t>
  </si>
  <si>
    <t>สติกเกอร์ PREPACK สีแดง (เครื่องตีป้าย)</t>
  </si>
  <si>
    <t>สติกเกอร์ PREPACK สีน้ำเงิน (เครื่องตีป้าย)</t>
  </si>
  <si>
    <t>410000000109150020182737</t>
  </si>
  <si>
    <t>420000004869240094110951</t>
  </si>
  <si>
    <t>420000002179150020182737</t>
  </si>
  <si>
    <t>410000000579200234110951</t>
  </si>
  <si>
    <t xml:space="preserve">        ยาแผนปัจจุบัน</t>
  </si>
  <si>
    <t xml:space="preserve">        ยาสมุนไพร</t>
  </si>
  <si>
    <t>100775000004203120381185</t>
  </si>
  <si>
    <t>100207000004320120181040</t>
  </si>
  <si>
    <t>102222255003361120381457</t>
  </si>
  <si>
    <t>102222255003471120381457</t>
  </si>
  <si>
    <t>ชื่อยา</t>
  </si>
  <si>
    <t>หน่วยบรรจุ</t>
  </si>
  <si>
    <t>ราคาต่อหน่วยบรรจุ</t>
  </si>
  <si>
    <t>มูลค่ารวม (บาท)</t>
  </si>
  <si>
    <t>ไตรมาส 1(ต.ค.-ธ.ค.)</t>
  </si>
  <si>
    <t>ไตรมาส 2(ม.ค.-มี.ค.)</t>
  </si>
  <si>
    <t>ไตรมาส 3(เม.ย-มิ.ย)</t>
  </si>
  <si>
    <t>ไตรมาส 4(ก.ค.-ก.ย.)</t>
  </si>
  <si>
    <t>2558</t>
  </si>
  <si>
    <t>2559</t>
  </si>
  <si>
    <t>ชื่อวัสดุการแพทย์</t>
  </si>
  <si>
    <t>ใช้ปี 2560</t>
  </si>
  <si>
    <t>จัดซื้อปี 2560</t>
  </si>
  <si>
    <t xml:space="preserve">  2 =NED</t>
  </si>
  <si>
    <t xml:space="preserve">   1=ED /   </t>
  </si>
  <si>
    <t>POVIDONE IODINE 7.5 % SCRUB  4.5 L</t>
  </si>
  <si>
    <t>ขวดพลาสติก 1000 ซี.ซี.</t>
  </si>
  <si>
    <t xml:space="preserve">จำนวนจ่าย </t>
  </si>
  <si>
    <t>9 เดือน</t>
  </si>
  <si>
    <t>FERROUS(III)HYDROXISE POLYMALTOSE COMPLEX SYRUP</t>
  </si>
  <si>
    <t>FLUMAZENIL 0.5 MG INJ. 5 ML</t>
  </si>
  <si>
    <t>CV</t>
  </si>
  <si>
    <t>AV</t>
  </si>
  <si>
    <t>BV</t>
  </si>
  <si>
    <t>ประมาณจ่าย 12 เดือน</t>
  </si>
  <si>
    <t>คงคลัง/pack</t>
  </si>
  <si>
    <t>CASTOR OIL</t>
  </si>
  <si>
    <t>IPV INJECTION</t>
  </si>
  <si>
    <t>ABC</t>
  </si>
  <si>
    <t>VEN</t>
  </si>
  <si>
    <t>ยาต้มหลังคลอด</t>
  </si>
  <si>
    <t>ลูก</t>
  </si>
  <si>
    <t xml:space="preserve">420000002930000094710951      </t>
  </si>
  <si>
    <t>ใบมะขาม</t>
  </si>
  <si>
    <t>ผิวมะกรูด</t>
  </si>
  <si>
    <t>ว่านชักมดลูก</t>
  </si>
  <si>
    <t>ว่านนางคำ</t>
  </si>
  <si>
    <t>ว่านมหาเมฆ</t>
  </si>
  <si>
    <t>ไพล</t>
  </si>
  <si>
    <t>ขมิ้นขัน(สด)</t>
  </si>
  <si>
    <t>ตะไคร้</t>
  </si>
  <si>
    <t>ใบหนาด</t>
  </si>
  <si>
    <t xml:space="preserve">420000005889510094710951    </t>
  </si>
  <si>
    <t xml:space="preserve">420000005059601040611004     </t>
  </si>
  <si>
    <t>T/4</t>
  </si>
  <si>
    <t>ยามัด</t>
  </si>
  <si>
    <t>วัตถุดิบ</t>
  </si>
  <si>
    <t>ซองซิบใส ขนาด 10*20ซม</t>
  </si>
  <si>
    <t>ซองซิบใส ขนาด 10X14ซม</t>
  </si>
  <si>
    <t>ซองซิบสีชา ขนาด 10X14ซม</t>
  </si>
  <si>
    <t>ซองซิบสีชา ขนาด 4X6ซม</t>
  </si>
  <si>
    <t>ซองซิบใส 10x15 ซ.ม.</t>
  </si>
  <si>
    <t>COTTON BALL 0.35 gm/pc ชุบแอลกอฮอล์ 8 ก้อน</t>
  </si>
  <si>
    <t>COTTON BALL 0.35 gm/pc  2 ก้อน/pack</t>
  </si>
  <si>
    <t>101257000000190131281222</t>
  </si>
  <si>
    <t>101172122001100641581606</t>
  </si>
  <si>
    <t>100207000004510110181168</t>
  </si>
  <si>
    <t>210010310018388121781791</t>
  </si>
  <si>
    <t>100489000000950730581109</t>
  </si>
  <si>
    <t>101971000000370210181496</t>
  </si>
  <si>
    <t>102233280000590530814190</t>
  </si>
  <si>
    <t>102233280003620120314190</t>
  </si>
  <si>
    <t>140980000001501120181506</t>
  </si>
  <si>
    <t>100942000000780210181484</t>
  </si>
  <si>
    <t>100776255001460930881252</t>
  </si>
  <si>
    <t>100552000005760110281020</t>
  </si>
  <si>
    <t>301760000002240240110667</t>
  </si>
  <si>
    <t>102222255003421120381457</t>
  </si>
  <si>
    <t>102199000003210110281429</t>
  </si>
  <si>
    <t>301778000012450140610728</t>
  </si>
  <si>
    <t>410000000319135020111443</t>
  </si>
  <si>
    <t>410000000479135020182737</t>
  </si>
  <si>
    <t>410000000649200234182737</t>
  </si>
  <si>
    <t>410000000380000040410951</t>
  </si>
  <si>
    <t>410000000190000034110951</t>
  </si>
  <si>
    <t>410000000610000034111443</t>
  </si>
  <si>
    <t>420000003060000094211443</t>
  </si>
  <si>
    <t>420000007489125020110951</t>
  </si>
  <si>
    <t>420000005889510094710951</t>
  </si>
  <si>
    <t>420000005349125020382737</t>
  </si>
  <si>
    <t>420000004489240044210951</t>
  </si>
  <si>
    <t>420000005549150020182737</t>
  </si>
  <si>
    <t>ZINC PASTE</t>
  </si>
  <si>
    <t>301171779002310440710667</t>
  </si>
  <si>
    <t>210060890019999910181461</t>
  </si>
  <si>
    <t>ปีงบ 2560</t>
  </si>
  <si>
    <t>ยา</t>
  </si>
  <si>
    <t>JE Live-Attenuated VACCINE INJECTION</t>
  </si>
  <si>
    <t>PHENYTOIN SODIUM 100 mg CAPSULE SR</t>
  </si>
  <si>
    <t>ETONOGESTREL 68 MG (ยาฝังคุมกำเนิด)</t>
  </si>
  <si>
    <t>IMPLANT</t>
  </si>
  <si>
    <t>OBIMIN AZ TABLET</t>
  </si>
  <si>
    <t>ใช้ปี 2561</t>
  </si>
  <si>
    <t>จัดซื้อปี 2561</t>
  </si>
  <si>
    <t>TOP DRESSING 3"X6"  50's</t>
  </si>
  <si>
    <t>TOP DRESSING 4x6  50's</t>
  </si>
  <si>
    <t>แผ่น</t>
  </si>
  <si>
    <t>หน่วยย่อย</t>
  </si>
  <si>
    <t>1</t>
  </si>
  <si>
    <t>ขวด</t>
  </si>
  <si>
    <t>CE</t>
  </si>
  <si>
    <t>LEVODOPA 100 mg+BENZERAZIDE 25 mg CAPSULE</t>
  </si>
  <si>
    <t>CN</t>
  </si>
  <si>
    <t>AE</t>
  </si>
  <si>
    <t>BE</t>
  </si>
  <si>
    <t>BN</t>
  </si>
  <si>
    <t>AN</t>
  </si>
  <si>
    <t>ORA SWEET SOLUTION</t>
  </si>
  <si>
    <t>Litr</t>
  </si>
  <si>
    <t>RILPIVIRINE 25 MG.</t>
  </si>
  <si>
    <t>Ritonavir 100 mg Tablet</t>
  </si>
  <si>
    <t>TDF300+FTC200+EFV600 TABLET</t>
  </si>
  <si>
    <t>Tenofovir300mg +Emtricitabine 200mg.</t>
  </si>
  <si>
    <t>ZILARVIR 60 TAB</t>
  </si>
  <si>
    <t>ทิงเจอร์พญายอ</t>
  </si>
  <si>
    <t>AZITHROMYCIN 250 MG TABLET</t>
  </si>
  <si>
    <t>BISOPROLOL 2.5 MG TABLET</t>
  </si>
  <si>
    <t>CARVEDILOL 12.5 MG TABLET</t>
  </si>
  <si>
    <t>CLONAZEPAM 1 MG TABLET</t>
  </si>
  <si>
    <t>ETHYL ALCOHOL 95% 450 ML.</t>
  </si>
  <si>
    <t>Flupentixol 40 mg/2ml inj.</t>
  </si>
  <si>
    <t>GABAPENTIN 400 MG TABLET</t>
  </si>
  <si>
    <t>Blood set fot infusion pump</t>
  </si>
  <si>
    <t>ชิ้น</t>
  </si>
  <si>
    <t>เช็ครายการและหน่วยก่อน</t>
  </si>
  <si>
    <t>CALCIUM CARBONATE 600-625 mg  TABLET</t>
  </si>
  <si>
    <t xml:space="preserve">SPORE TEST EO                                     </t>
  </si>
  <si>
    <t>ซองซิปใส 9x14 ซ.ม.</t>
  </si>
  <si>
    <t>GAUZE DRAIN 1/4"x4y</t>
  </si>
  <si>
    <t>GAUZE DRAIN 1/2"x4y</t>
  </si>
  <si>
    <t>NYLON # 2-0    DS24  36's/pack</t>
  </si>
  <si>
    <t>NYLON # 3-0    DS24  36's/pack</t>
  </si>
  <si>
    <t>NYLON # 4-0    DS19  36's/pack</t>
  </si>
  <si>
    <t>NYLON # 5-0    DS19  36's/pack</t>
  </si>
  <si>
    <t>NYLON # 6-0    DS16  36's/pack</t>
  </si>
  <si>
    <t>ไม่รวมวัสดุวิทย์</t>
  </si>
  <si>
    <t>MISOPROSTOL 200 mcGM TABLET (Cytotec)</t>
  </si>
  <si>
    <t>ประมาณการจ่ายยาปี 60 ทั้งปี</t>
  </si>
  <si>
    <t>ประมาณการซื้อยาปี 60 ทั้งปี</t>
  </si>
  <si>
    <t xml:space="preserve">แผนการซื้อยาปี 61 </t>
  </si>
  <si>
    <t>เพิ่ม 5%</t>
  </si>
  <si>
    <t xml:space="preserve">แผนการซื้อ วมย. ปี 61 </t>
  </si>
  <si>
    <t>ประมาณการซื้อ วมย. ปี 60 ทั้งปี</t>
  </si>
  <si>
    <t>ประมาณการจ่าย วมย. ปี 60 ทั้งปี</t>
  </si>
  <si>
    <t>แผนเดิม60</t>
  </si>
  <si>
    <t>รวมยา+วมย.+วิทย์+วัสดุทั่วไปเภสัช ทั้งหมด</t>
  </si>
  <si>
    <t>เกิน 60</t>
  </si>
  <si>
    <t>เกินแผน</t>
  </si>
  <si>
    <t>SUMT</t>
  </si>
  <si>
    <t>TDF300+FTC200+EFV600 TABLET(TEEVIR)</t>
  </si>
  <si>
    <t>Tenofovir300mg +Emtricitabine 200mg.(TENO-EM)</t>
  </si>
  <si>
    <t>ZILARVIR (AZT/3TC) 60 TAB</t>
  </si>
  <si>
    <t>มูลค่าเฉลี่ยแผน/ไตรมาส</t>
  </si>
  <si>
    <t>ราคาต่อ</t>
  </si>
  <si>
    <t xml:space="preserve"> (บาท)</t>
  </si>
  <si>
    <t>รวมมูลค่าทั้งสิ้น (บาท)</t>
  </si>
  <si>
    <t>(นางบุญส่ง  เจริญศิลป์)</t>
  </si>
  <si>
    <t>(นายสิทธิชัย  ทะคำวงษ์)</t>
  </si>
  <si>
    <t>(นายชัยวัฒน์  ดาราสิชฌน์)</t>
  </si>
  <si>
    <t>(นายสุรพร  ลอยหา)</t>
  </si>
  <si>
    <t>ตำแหน่ง เจ้าพนักงานเภสัชกรรมชำนาญงาน</t>
  </si>
  <si>
    <t>ตำแหน่ง เภสัชกรชำนาญการ</t>
  </si>
  <si>
    <t>ตำแหน่ง  ผู้อำนวยการโรงพยาบาลน้ำยืน</t>
  </si>
  <si>
    <t>ตำแหน่ง นายแพทย์สาธารณสุขจังหวัด</t>
  </si>
  <si>
    <t>เจ้าหน้าที่พัสดุ</t>
  </si>
  <si>
    <t>หัวหน้าเจ้าหน้าที่พัสดุ</t>
  </si>
  <si>
    <t>ผู้เห็นชอบแผน</t>
  </si>
  <si>
    <t>ผู้อนุมัติแผน</t>
  </si>
  <si>
    <t>รายงานความเข้ากันได้สำหรับ แผนซื้อยา วมย. เภสัชกรรม ปี 61 รพ.น้ำยืน ฉบับจริง.xls</t>
  </si>
  <si>
    <t>ทำงานบน 24/9/2017 15:07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</si>
  <si>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</si>
  <si>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</si>
  <si>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</si>
  <si>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</si>
  <si>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</si>
  <si>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Excel 97-2003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</si>
</sst>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.000_ ;\-#,##0.000\ "/>
    <numFmt numFmtId="189" formatCode="0.0000"/>
    <numFmt numFmtId="190" formatCode="#,##0.0000"/>
    <numFmt numFmtId="191" formatCode="0.000"/>
    <numFmt numFmtId="192" formatCode="#,##0.000"/>
    <numFmt numFmtId="193" formatCode="#,##0_ ;\-#,##0\ "/>
    <numFmt numFmtId="194" formatCode="0.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73">
    <font>
      <sz val="14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color indexed="8"/>
      <name val="Cordia New"/>
      <family val="2"/>
    </font>
    <font>
      <b/>
      <sz val="14"/>
      <name val="Cordia New"/>
      <family val="2"/>
    </font>
    <font>
      <b/>
      <sz val="12"/>
      <name val="CordiaUPC"/>
      <family val="2"/>
    </font>
    <font>
      <sz val="12"/>
      <color indexed="8"/>
      <name val="CordiaUPC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3"/>
      <name val="Cordia New"/>
      <family val="2"/>
    </font>
    <font>
      <b/>
      <sz val="12"/>
      <color indexed="8"/>
      <name val="CordiaUPC"/>
      <family val="2"/>
    </font>
    <font>
      <sz val="11"/>
      <color indexed="8"/>
      <name val="CordiaUPC"/>
      <family val="2"/>
    </font>
    <font>
      <sz val="10"/>
      <name val="Arial"/>
      <family val="2"/>
    </font>
    <font>
      <b/>
      <sz val="18"/>
      <name val="Angsana New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ordia New"/>
      <family val="2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8"/>
      <name val="Cordia New"/>
      <family val="2"/>
    </font>
    <font>
      <b/>
      <sz val="12"/>
      <color indexed="10"/>
      <name val="Cordia New"/>
      <family val="2"/>
    </font>
    <font>
      <sz val="14"/>
      <color indexed="9"/>
      <name val="Cordia New"/>
      <family val="2"/>
    </font>
    <font>
      <sz val="11"/>
      <color indexed="8"/>
      <name val="Calibri"/>
      <family val="2"/>
    </font>
    <font>
      <sz val="12"/>
      <color indexed="10"/>
      <name val="CordiaUPC"/>
      <family val="2"/>
    </font>
    <font>
      <sz val="12"/>
      <color indexed="9"/>
      <name val="Cordia Ne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Cordia New"/>
      <family val="2"/>
    </font>
    <font>
      <sz val="12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2"/>
      <color rgb="FFFF0000"/>
      <name val="Cordia New"/>
      <family val="2"/>
    </font>
    <font>
      <sz val="14"/>
      <color theme="0"/>
      <name val="Cordia New"/>
      <family val="2"/>
    </font>
    <font>
      <sz val="11"/>
      <color rgb="FF000000"/>
      <name val="Calibri"/>
      <family val="2"/>
    </font>
    <font>
      <sz val="12"/>
      <color rgb="FFFF0000"/>
      <name val="CordiaUPC"/>
      <family val="2"/>
    </font>
    <font>
      <sz val="12"/>
      <color theme="0"/>
      <name val="Cordia New"/>
      <family val="2"/>
    </font>
    <font>
      <b/>
      <sz val="8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14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0" borderId="16" xfId="33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1" fillId="0" borderId="12" xfId="33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33" applyNumberFormat="1" applyFont="1" applyBorder="1" applyAlignment="1">
      <alignment horizontal="center"/>
    </xf>
    <xf numFmtId="43" fontId="1" fillId="0" borderId="0" xfId="33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1" fillId="0" borderId="20" xfId="33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20" xfId="33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2" fillId="0" borderId="20" xfId="0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1" fillId="0" borderId="20" xfId="33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/>
    </xf>
    <xf numFmtId="18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91" fontId="2" fillId="0" borderId="20" xfId="0" applyNumberFormat="1" applyFont="1" applyBorder="1" applyAlignment="1">
      <alignment horizontal="center"/>
    </xf>
    <xf numFmtId="187" fontId="2" fillId="0" borderId="20" xfId="33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1" fontId="2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2" fillId="0" borderId="20" xfId="0" applyFont="1" applyFill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88" fontId="2" fillId="0" borderId="20" xfId="33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3" fontId="9" fillId="0" borderId="0" xfId="33" applyFont="1" applyBorder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3" fontId="10" fillId="0" borderId="12" xfId="33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11" fillId="0" borderId="20" xfId="0" applyFont="1" applyBorder="1" applyAlignment="1">
      <alignment/>
    </xf>
    <xf numFmtId="0" fontId="63" fillId="0" borderId="20" xfId="0" applyFont="1" applyBorder="1" applyAlignment="1">
      <alignment/>
    </xf>
    <xf numFmtId="3" fontId="12" fillId="0" borderId="0" xfId="0" applyNumberFormat="1" applyFont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8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43" fontId="6" fillId="0" borderId="20" xfId="0" applyNumberFormat="1" applyFont="1" applyBorder="1" applyAlignment="1">
      <alignment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4" fontId="15" fillId="0" borderId="20" xfId="47" applyNumberFormat="1" applyFont="1" applyBorder="1" applyAlignment="1">
      <alignment horizontal="center"/>
      <protection/>
    </xf>
    <xf numFmtId="3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3" fontId="2" fillId="0" borderId="20" xfId="33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/>
    </xf>
    <xf numFmtId="0" fontId="63" fillId="0" borderId="20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8" fillId="0" borderId="20" xfId="0" applyFont="1" applyBorder="1" applyAlignment="1">
      <alignment vertical="center"/>
    </xf>
    <xf numFmtId="43" fontId="9" fillId="0" borderId="0" xfId="0" applyNumberFormat="1" applyFont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/>
    </xf>
    <xf numFmtId="43" fontId="6" fillId="0" borderId="20" xfId="33" applyFont="1" applyBorder="1" applyAlignment="1">
      <alignment horizontal="center"/>
    </xf>
    <xf numFmtId="43" fontId="0" fillId="0" borderId="20" xfId="33" applyFont="1" applyBorder="1" applyAlignment="1">
      <alignment horizontal="center"/>
    </xf>
    <xf numFmtId="2" fontId="0" fillId="0" borderId="20" xfId="33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2" fillId="0" borderId="20" xfId="33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wrapText="1"/>
    </xf>
    <xf numFmtId="0" fontId="5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/>
    </xf>
    <xf numFmtId="43" fontId="1" fillId="34" borderId="20" xfId="33" applyFont="1" applyFill="1" applyBorder="1" applyAlignment="1">
      <alignment horizontal="center"/>
    </xf>
    <xf numFmtId="0" fontId="5" fillId="34" borderId="20" xfId="0" applyFont="1" applyFill="1" applyBorder="1" applyAlignment="1">
      <alignment vertical="center"/>
    </xf>
    <xf numFmtId="43" fontId="2" fillId="34" borderId="20" xfId="33" applyFont="1" applyFill="1" applyBorder="1" applyAlignment="1">
      <alignment horizontal="center"/>
    </xf>
    <xf numFmtId="189" fontId="2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4" fontId="2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3" fontId="12" fillId="34" borderId="20" xfId="0" applyNumberFormat="1" applyFont="1" applyFill="1" applyBorder="1" applyAlignment="1">
      <alignment horizontal="center" vertical="center"/>
    </xf>
    <xf numFmtId="1" fontId="2" fillId="34" borderId="20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43" fontId="1" fillId="34" borderId="20" xfId="33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3" fontId="2" fillId="35" borderId="20" xfId="0" applyNumberFormat="1" applyFont="1" applyFill="1" applyBorder="1" applyAlignment="1">
      <alignment horizontal="center"/>
    </xf>
    <xf numFmtId="4" fontId="2" fillId="35" borderId="20" xfId="0" applyNumberFormat="1" applyFont="1" applyFill="1" applyBorder="1" applyAlignment="1">
      <alignment horizontal="center"/>
    </xf>
    <xf numFmtId="43" fontId="2" fillId="35" borderId="20" xfId="33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43" fontId="1" fillId="35" borderId="20" xfId="33" applyFont="1" applyFill="1" applyBorder="1" applyAlignment="1">
      <alignment horizontal="center"/>
    </xf>
    <xf numFmtId="0" fontId="5" fillId="35" borderId="20" xfId="0" applyFont="1" applyFill="1" applyBorder="1" applyAlignment="1">
      <alignment vertical="center"/>
    </xf>
    <xf numFmtId="0" fontId="0" fillId="35" borderId="20" xfId="0" applyFill="1" applyBorder="1" applyAlignment="1">
      <alignment/>
    </xf>
    <xf numFmtId="0" fontId="5" fillId="35" borderId="20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/>
    </xf>
    <xf numFmtId="2" fontId="2" fillId="35" borderId="20" xfId="33" applyNumberFormat="1" applyFont="1" applyFill="1" applyBorder="1" applyAlignment="1">
      <alignment horizontal="center"/>
    </xf>
    <xf numFmtId="3" fontId="0" fillId="35" borderId="20" xfId="0" applyNumberFormat="1" applyFill="1" applyBorder="1" applyAlignment="1">
      <alignment/>
    </xf>
    <xf numFmtId="189" fontId="2" fillId="35" borderId="20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3" fontId="6" fillId="0" borderId="16" xfId="33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" fontId="15" fillId="0" borderId="0" xfId="47" applyNumberFormat="1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0" xfId="33" applyNumberFormat="1" applyFont="1" applyBorder="1" applyAlignment="1">
      <alignment horizontal="center"/>
    </xf>
    <xf numFmtId="4" fontId="0" fillId="33" borderId="17" xfId="0" applyNumberForma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6" fillId="0" borderId="2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" fillId="0" borderId="23" xfId="0" applyNumberFormat="1" applyFont="1" applyBorder="1" applyAlignment="1">
      <alignment horizontal="left"/>
    </xf>
    <xf numFmtId="4" fontId="1" fillId="0" borderId="24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9" fillId="0" borderId="20" xfId="33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64" fillId="0" borderId="17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43" fontId="2" fillId="33" borderId="20" xfId="33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43" fontId="1" fillId="33" borderId="20" xfId="33" applyFont="1" applyFill="1" applyBorder="1" applyAlignment="1">
      <alignment horizontal="center"/>
    </xf>
    <xf numFmtId="43" fontId="1" fillId="33" borderId="0" xfId="33" applyFont="1" applyFill="1" applyBorder="1" applyAlignment="1">
      <alignment horizontal="center"/>
    </xf>
    <xf numFmtId="3" fontId="8" fillId="33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43" fontId="2" fillId="0" borderId="13" xfId="33" applyFont="1" applyBorder="1" applyAlignment="1">
      <alignment horizontal="center"/>
    </xf>
    <xf numFmtId="0" fontId="1" fillId="0" borderId="20" xfId="0" applyFont="1" applyBorder="1" applyAlignment="1">
      <alignment/>
    </xf>
    <xf numFmtId="3" fontId="6" fillId="0" borderId="20" xfId="0" applyNumberFormat="1" applyFont="1" applyBorder="1" applyAlignment="1">
      <alignment horizontal="left"/>
    </xf>
    <xf numFmtId="4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3" fontId="6" fillId="0" borderId="20" xfId="33" applyFont="1" applyBorder="1" applyAlignment="1">
      <alignment horizontal="center"/>
    </xf>
    <xf numFmtId="0" fontId="65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/>
    </xf>
    <xf numFmtId="0" fontId="65" fillId="0" borderId="20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5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/>
    </xf>
    <xf numFmtId="0" fontId="63" fillId="0" borderId="16" xfId="0" applyFont="1" applyFill="1" applyBorder="1" applyAlignment="1" applyProtection="1">
      <alignment vertical="center" wrapText="1"/>
      <protection/>
    </xf>
    <xf numFmtId="0" fontId="8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left"/>
    </xf>
    <xf numFmtId="43" fontId="0" fillId="0" borderId="20" xfId="0" applyNumberForma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20" xfId="0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0" fontId="5" fillId="33" borderId="16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3" fontId="2" fillId="0" borderId="16" xfId="33" applyFont="1" applyBorder="1" applyAlignment="1">
      <alignment horizontal="center"/>
    </xf>
    <xf numFmtId="43" fontId="2" fillId="0" borderId="12" xfId="33" applyFont="1" applyBorder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6" fillId="0" borderId="20" xfId="0" applyNumberFormat="1" applyFont="1" applyBorder="1" applyAlignment="1">
      <alignment horizontal="left"/>
    </xf>
    <xf numFmtId="3" fontId="6" fillId="0" borderId="20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1" fillId="35" borderId="18" xfId="0" applyFont="1" applyFill="1" applyBorder="1" applyAlignment="1">
      <alignment horizontal="center"/>
    </xf>
    <xf numFmtId="1" fontId="2" fillId="35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43" fontId="2" fillId="0" borderId="20" xfId="33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6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9" fontId="2" fillId="0" borderId="20" xfId="0" applyNumberFormat="1" applyFont="1" applyFill="1" applyBorder="1" applyAlignment="1">
      <alignment horizontal="center"/>
    </xf>
    <xf numFmtId="2" fontId="2" fillId="0" borderId="20" xfId="33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35" borderId="0" xfId="0" applyFont="1" applyFill="1" applyAlignment="1">
      <alignment/>
    </xf>
    <xf numFmtId="3" fontId="1" fillId="0" borderId="2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35" borderId="20" xfId="0" applyNumberFormat="1" applyFont="1" applyFill="1" applyBorder="1" applyAlignment="1">
      <alignment horizontal="center"/>
    </xf>
    <xf numFmtId="1" fontId="0" fillId="35" borderId="20" xfId="0" applyNumberForma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33" borderId="20" xfId="0" applyNumberFormat="1" applyFill="1" applyBorder="1" applyAlignment="1">
      <alignment/>
    </xf>
    <xf numFmtId="49" fontId="65" fillId="0" borderId="20" xfId="0" applyNumberFormat="1" applyFon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66" fillId="0" borderId="20" xfId="0" applyNumberFormat="1" applyFont="1" applyBorder="1" applyAlignment="1">
      <alignment/>
    </xf>
    <xf numFmtId="0" fontId="65" fillId="35" borderId="2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4" fontId="9" fillId="0" borderId="2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65" fillId="0" borderId="20" xfId="0" applyNumberFormat="1" applyFont="1" applyFill="1" applyBorder="1" applyAlignment="1">
      <alignment/>
    </xf>
    <xf numFmtId="0" fontId="64" fillId="0" borderId="20" xfId="0" applyFont="1" applyFill="1" applyBorder="1" applyAlignment="1">
      <alignment horizontal="center"/>
    </xf>
    <xf numFmtId="0" fontId="65" fillId="0" borderId="20" xfId="0" applyFont="1" applyFill="1" applyBorder="1" applyAlignment="1">
      <alignment/>
    </xf>
    <xf numFmtId="3" fontId="64" fillId="0" borderId="20" xfId="0" applyNumberFormat="1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 wrapText="1"/>
    </xf>
    <xf numFmtId="0" fontId="65" fillId="0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64" fillId="0" borderId="16" xfId="0" applyFont="1" applyFill="1" applyBorder="1" applyAlignment="1">
      <alignment vertical="center"/>
    </xf>
    <xf numFmtId="0" fontId="64" fillId="33" borderId="20" xfId="0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68" fillId="33" borderId="0" xfId="0" applyFont="1" applyFill="1" applyAlignment="1">
      <alignment/>
    </xf>
    <xf numFmtId="0" fontId="57" fillId="0" borderId="0" xfId="0" applyFont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vertical="center" wrapText="1"/>
      <protection/>
    </xf>
    <xf numFmtId="0" fontId="68" fillId="33" borderId="22" xfId="0" applyFont="1" applyFill="1" applyBorder="1" applyAlignment="1">
      <alignment/>
    </xf>
    <xf numFmtId="0" fontId="1" fillId="13" borderId="13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4" fontId="2" fillId="13" borderId="20" xfId="0" applyNumberFormat="1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43" fontId="2" fillId="13" borderId="20" xfId="33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2" fontId="2" fillId="13" borderId="20" xfId="33" applyNumberFormat="1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2" fontId="1" fillId="13" borderId="20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1" fontId="2" fillId="13" borderId="20" xfId="0" applyNumberFormat="1" applyFont="1" applyFill="1" applyBorder="1" applyAlignment="1">
      <alignment horizontal="center"/>
    </xf>
    <xf numFmtId="191" fontId="2" fillId="13" borderId="20" xfId="0" applyNumberFormat="1" applyFont="1" applyFill="1" applyBorder="1" applyAlignment="1">
      <alignment horizontal="center"/>
    </xf>
    <xf numFmtId="3" fontId="2" fillId="13" borderId="20" xfId="0" applyNumberFormat="1" applyFont="1" applyFill="1" applyBorder="1" applyAlignment="1">
      <alignment horizontal="center"/>
    </xf>
    <xf numFmtId="43" fontId="2" fillId="13" borderId="20" xfId="33" applyFont="1" applyFill="1" applyBorder="1" applyAlignment="1">
      <alignment horizontal="center" vertical="center"/>
    </xf>
    <xf numFmtId="2" fontId="2" fillId="13" borderId="20" xfId="0" applyNumberFormat="1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187" fontId="2" fillId="13" borderId="20" xfId="33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3" fontId="5" fillId="13" borderId="20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/>
    </xf>
    <xf numFmtId="3" fontId="5" fillId="7" borderId="20" xfId="0" applyNumberFormat="1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13" borderId="20" xfId="0" applyFill="1" applyBorder="1" applyAlignment="1">
      <alignment/>
    </xf>
    <xf numFmtId="49" fontId="0" fillId="13" borderId="20" xfId="0" applyNumberFormat="1" applyFill="1" applyBorder="1" applyAlignment="1">
      <alignment/>
    </xf>
    <xf numFmtId="0" fontId="5" fillId="13" borderId="16" xfId="0" applyFont="1" applyFill="1" applyBorder="1" applyAlignment="1">
      <alignment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vertical="center"/>
    </xf>
    <xf numFmtId="3" fontId="65" fillId="13" borderId="20" xfId="0" applyNumberFormat="1" applyFont="1" applyFill="1" applyBorder="1" applyAlignment="1">
      <alignment/>
    </xf>
    <xf numFmtId="1" fontId="1" fillId="13" borderId="20" xfId="0" applyNumberFormat="1" applyFont="1" applyFill="1" applyBorder="1" applyAlignment="1">
      <alignment horizontal="center"/>
    </xf>
    <xf numFmtId="43" fontId="1" fillId="13" borderId="20" xfId="33" applyFont="1" applyFill="1" applyBorder="1" applyAlignment="1">
      <alignment horizontal="center"/>
    </xf>
    <xf numFmtId="1" fontId="0" fillId="13" borderId="0" xfId="0" applyNumberFormat="1" applyFill="1" applyBorder="1" applyAlignment="1">
      <alignment/>
    </xf>
    <xf numFmtId="0" fontId="0" fillId="13" borderId="0" xfId="0" applyFill="1" applyAlignment="1">
      <alignment/>
    </xf>
    <xf numFmtId="0" fontId="68" fillId="13" borderId="0" xfId="0" applyFont="1" applyFill="1" applyAlignment="1">
      <alignment/>
    </xf>
    <xf numFmtId="3" fontId="0" fillId="13" borderId="0" xfId="0" applyNumberFormat="1" applyFill="1" applyAlignment="1">
      <alignment/>
    </xf>
    <xf numFmtId="1" fontId="0" fillId="13" borderId="0" xfId="0" applyNumberFormat="1" applyFill="1" applyAlignment="1">
      <alignment/>
    </xf>
    <xf numFmtId="193" fontId="2" fillId="13" borderId="20" xfId="33" applyNumberFormat="1" applyFont="1" applyFill="1" applyBorder="1" applyAlignment="1">
      <alignment horizontal="center"/>
    </xf>
    <xf numFmtId="0" fontId="64" fillId="0" borderId="16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2" fillId="7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49" fontId="2" fillId="0" borderId="20" xfId="0" applyNumberFormat="1" applyFont="1" applyBorder="1" applyAlignment="1">
      <alignment/>
    </xf>
    <xf numFmtId="0" fontId="2" fillId="35" borderId="0" xfId="0" applyFont="1" applyFill="1" applyAlignment="1">
      <alignment/>
    </xf>
    <xf numFmtId="0" fontId="71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13" borderId="10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3" fontId="8" fillId="13" borderId="20" xfId="0" applyNumberFormat="1" applyFont="1" applyFill="1" applyBorder="1" applyAlignment="1">
      <alignment horizontal="center" vertical="center"/>
    </xf>
    <xf numFmtId="194" fontId="1" fillId="0" borderId="2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vertical="center"/>
    </xf>
    <xf numFmtId="4" fontId="1" fillId="0" borderId="24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2" fillId="0" borderId="20" xfId="33" applyNumberFormat="1" applyFont="1" applyBorder="1" applyAlignment="1">
      <alignment horizontal="center"/>
    </xf>
    <xf numFmtId="0" fontId="8" fillId="34" borderId="20" xfId="0" applyFont="1" applyFill="1" applyBorder="1" applyAlignment="1">
      <alignment vertical="center"/>
    </xf>
    <xf numFmtId="0" fontId="70" fillId="0" borderId="20" xfId="0" applyFont="1" applyBorder="1" applyAlignment="1">
      <alignment vertical="center"/>
    </xf>
    <xf numFmtId="3" fontId="65" fillId="0" borderId="20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7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/>
    </xf>
    <xf numFmtId="0" fontId="5" fillId="35" borderId="16" xfId="0" applyFont="1" applyFill="1" applyBorder="1" applyAlignment="1">
      <alignment wrapText="1"/>
    </xf>
    <xf numFmtId="0" fontId="2" fillId="35" borderId="16" xfId="0" applyFont="1" applyFill="1" applyBorder="1" applyAlignment="1">
      <alignment/>
    </xf>
    <xf numFmtId="0" fontId="5" fillId="35" borderId="16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horizontal="center"/>
    </xf>
    <xf numFmtId="3" fontId="1" fillId="35" borderId="18" xfId="0" applyNumberFormat="1" applyFont="1" applyFill="1" applyBorder="1" applyAlignment="1">
      <alignment horizontal="center"/>
    </xf>
    <xf numFmtId="3" fontId="1" fillId="35" borderId="20" xfId="0" applyNumberFormat="1" applyFont="1" applyFill="1" applyBorder="1" applyAlignment="1">
      <alignment horizontal="center"/>
    </xf>
    <xf numFmtId="3" fontId="5" fillId="35" borderId="20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12" borderId="20" xfId="0" applyFont="1" applyFill="1" applyBorder="1" applyAlignment="1">
      <alignment/>
    </xf>
    <xf numFmtId="0" fontId="63" fillId="12" borderId="20" xfId="0" applyFont="1" applyFill="1" applyBorder="1" applyAlignment="1" applyProtection="1">
      <alignment vertical="center" wrapText="1"/>
      <protection/>
    </xf>
    <xf numFmtId="0" fontId="5" fillId="12" borderId="16" xfId="0" applyFont="1" applyFill="1" applyBorder="1" applyAlignment="1">
      <alignment vertical="center"/>
    </xf>
    <xf numFmtId="0" fontId="2" fillId="12" borderId="16" xfId="0" applyFont="1" applyFill="1" applyBorder="1" applyAlignment="1">
      <alignment/>
    </xf>
    <xf numFmtId="4" fontId="0" fillId="35" borderId="0" xfId="0" applyNumberFormat="1" applyFill="1" applyAlignment="1">
      <alignment/>
    </xf>
    <xf numFmtId="0" fontId="2" fillId="13" borderId="16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43" fontId="1" fillId="0" borderId="16" xfId="33" applyFont="1" applyBorder="1" applyAlignment="1">
      <alignment horizontal="center"/>
    </xf>
    <xf numFmtId="43" fontId="1" fillId="0" borderId="12" xfId="33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49" fontId="6" fillId="0" borderId="17" xfId="0" applyNumberFormat="1" applyFont="1" applyBorder="1" applyAlignment="1">
      <alignment/>
    </xf>
    <xf numFmtId="0" fontId="1" fillId="13" borderId="12" xfId="0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zoomScalePageLayoutView="0" workbookViewId="0" topLeftCell="A16">
      <selection activeCell="D16" sqref="D16"/>
    </sheetView>
  </sheetViews>
  <sheetFormatPr defaultColWidth="9.140625" defaultRowHeight="21.75"/>
  <cols>
    <col min="1" max="1" width="7.57421875" style="0" customWidth="1"/>
    <col min="2" max="3" width="27.8515625" style="0" customWidth="1"/>
    <col min="4" max="4" width="20.8515625" style="0" customWidth="1"/>
    <col min="5" max="5" width="16.421875" style="0" customWidth="1"/>
    <col min="6" max="6" width="17.57421875" style="0" customWidth="1"/>
    <col min="7" max="7" width="17.140625" style="0" customWidth="1"/>
    <col min="8" max="8" width="15.7109375" style="0" customWidth="1"/>
    <col min="10" max="10" width="22.8515625" style="0" customWidth="1"/>
    <col min="11" max="11" width="8.8515625" style="0" customWidth="1"/>
  </cols>
  <sheetData>
    <row r="1" ht="21">
      <c r="E1" s="41" t="s">
        <v>629</v>
      </c>
    </row>
    <row r="2" spans="5:8" ht="21">
      <c r="E2" s="41" t="s">
        <v>630</v>
      </c>
      <c r="H2" s="91"/>
    </row>
    <row r="4" spans="2:8" ht="21">
      <c r="B4" s="79" t="s">
        <v>641</v>
      </c>
      <c r="C4" s="109" t="s">
        <v>1518</v>
      </c>
      <c r="D4" s="109" t="s">
        <v>672</v>
      </c>
      <c r="E4" s="109" t="s">
        <v>663</v>
      </c>
      <c r="F4" s="109" t="s">
        <v>662</v>
      </c>
      <c r="G4" s="109" t="s">
        <v>632</v>
      </c>
      <c r="H4" s="109" t="s">
        <v>631</v>
      </c>
    </row>
    <row r="5" spans="2:8" ht="23.25">
      <c r="B5" s="109" t="s">
        <v>636</v>
      </c>
      <c r="C5" s="345">
        <f>C6+C7</f>
        <v>10841290.12</v>
      </c>
      <c r="D5" s="111">
        <v>11519002.13</v>
      </c>
      <c r="E5" s="146">
        <v>10038496.21992</v>
      </c>
      <c r="F5" s="147">
        <v>12787006.596243802</v>
      </c>
      <c r="G5" s="110">
        <v>13974717.327634662</v>
      </c>
      <c r="H5" s="110">
        <v>11846202.51</v>
      </c>
    </row>
    <row r="6" spans="2:8" ht="21">
      <c r="B6" s="109" t="s">
        <v>1427</v>
      </c>
      <c r="C6" s="110">
        <v>10494290.12</v>
      </c>
      <c r="D6" s="299">
        <v>11169114.13</v>
      </c>
      <c r="E6" s="146"/>
      <c r="F6" s="147"/>
      <c r="G6" s="110"/>
      <c r="H6" s="110"/>
    </row>
    <row r="7" spans="2:8" ht="21">
      <c r="B7" s="109" t="s">
        <v>1428</v>
      </c>
      <c r="C7" s="110">
        <v>347000</v>
      </c>
      <c r="D7" s="251">
        <v>349888</v>
      </c>
      <c r="E7" s="146"/>
      <c r="F7" s="147"/>
      <c r="G7" s="110"/>
      <c r="H7" s="110"/>
    </row>
    <row r="8" spans="2:8" ht="23.25">
      <c r="B8" s="109" t="s">
        <v>637</v>
      </c>
      <c r="C8" s="345">
        <f>C9+C10</f>
        <v>728223.5</v>
      </c>
      <c r="D8" s="111">
        <v>689264.3</v>
      </c>
      <c r="E8" s="146">
        <v>499972.1</v>
      </c>
      <c r="F8" s="148">
        <v>1144601.7909721427</v>
      </c>
      <c r="G8" s="110">
        <v>746966.4140857143</v>
      </c>
      <c r="H8" s="110">
        <v>881279.5</v>
      </c>
    </row>
    <row r="9" spans="2:8" ht="21">
      <c r="B9" s="109" t="s">
        <v>1427</v>
      </c>
      <c r="C9" s="110">
        <v>455641</v>
      </c>
      <c r="D9" s="299">
        <v>576639.3</v>
      </c>
      <c r="E9" s="146"/>
      <c r="F9" s="148"/>
      <c r="G9" s="110"/>
      <c r="H9" s="110"/>
    </row>
    <row r="10" spans="2:8" ht="21">
      <c r="B10" s="109" t="s">
        <v>1428</v>
      </c>
      <c r="C10" s="110">
        <v>272582.5</v>
      </c>
      <c r="D10" s="251">
        <v>112625</v>
      </c>
      <c r="E10" s="146"/>
      <c r="F10" s="148"/>
      <c r="G10" s="110"/>
      <c r="H10" s="110"/>
    </row>
    <row r="11" spans="2:8" ht="21">
      <c r="B11" s="109" t="s">
        <v>635</v>
      </c>
      <c r="C11" s="110">
        <v>460313.775</v>
      </c>
      <c r="D11" s="111">
        <v>421687.25</v>
      </c>
      <c r="E11" s="146">
        <v>355688.568</v>
      </c>
      <c r="F11" s="147">
        <v>590254.5572120833</v>
      </c>
      <c r="G11" s="110">
        <v>577307.0585833334</v>
      </c>
      <c r="H11" s="110">
        <v>499349.08705806476</v>
      </c>
    </row>
    <row r="12" spans="2:8" ht="21">
      <c r="B12" s="109" t="s">
        <v>634</v>
      </c>
      <c r="C12" s="110">
        <v>2321694.8416666663</v>
      </c>
      <c r="D12" s="111">
        <v>3570907.03</v>
      </c>
      <c r="E12" s="146">
        <v>2593344.0737799997</v>
      </c>
      <c r="F12" s="147">
        <v>2592563.7996143005</v>
      </c>
      <c r="G12" s="110">
        <v>3499780.225766285</v>
      </c>
      <c r="H12" s="110">
        <v>3088291.556769918</v>
      </c>
    </row>
    <row r="13" spans="2:8" ht="21">
      <c r="B13" s="109" t="s">
        <v>638</v>
      </c>
      <c r="C13" s="110">
        <v>42850</v>
      </c>
      <c r="D13" s="300">
        <v>33970</v>
      </c>
      <c r="E13" s="146">
        <v>18516</v>
      </c>
      <c r="F13" s="147">
        <v>27374.249999999996</v>
      </c>
      <c r="G13" s="110">
        <v>19810</v>
      </c>
      <c r="H13" s="110">
        <v>26230</v>
      </c>
    </row>
    <row r="14" spans="2:8" ht="21">
      <c r="B14" s="109" t="s">
        <v>639</v>
      </c>
      <c r="C14" s="110">
        <v>591264</v>
      </c>
      <c r="D14" s="300">
        <v>312600</v>
      </c>
      <c r="E14" s="146">
        <v>325040</v>
      </c>
      <c r="F14" s="147">
        <v>414679.41855749994</v>
      </c>
      <c r="G14" s="110">
        <v>360228.9354</v>
      </c>
      <c r="H14" s="110">
        <v>341410.342</v>
      </c>
    </row>
    <row r="15" spans="2:8" ht="23.25">
      <c r="B15" s="109" t="s">
        <v>640</v>
      </c>
      <c r="C15" s="345">
        <f>C5+C8+C11+C12+C13+C14</f>
        <v>14985636.236666666</v>
      </c>
      <c r="D15" s="111">
        <f>D14+D13+D12+D11+D8+D5</f>
        <v>16547430.71</v>
      </c>
      <c r="E15" s="111">
        <f>SUM(E5:E14)</f>
        <v>13831056.9617</v>
      </c>
      <c r="F15" s="111">
        <f>SUM(F5:F14)</f>
        <v>17556480.412599828</v>
      </c>
      <c r="G15" s="111">
        <f>SUM(G5:G14)</f>
        <v>19178809.961469997</v>
      </c>
      <c r="H15" s="111">
        <f>SUM(H5:H14)</f>
        <v>16682762.995827984</v>
      </c>
    </row>
    <row r="16" spans="2:3" ht="21">
      <c r="B16" s="41" t="s">
        <v>1519</v>
      </c>
      <c r="C16" s="346">
        <f>C5+C8</f>
        <v>11569513.62</v>
      </c>
    </row>
    <row r="18" spans="2:8" ht="21">
      <c r="B18" s="79" t="s">
        <v>643</v>
      </c>
      <c r="C18" s="79"/>
      <c r="D18" s="79"/>
      <c r="E18" s="109" t="s">
        <v>664</v>
      </c>
      <c r="F18" s="109" t="s">
        <v>632</v>
      </c>
      <c r="G18" s="109" t="s">
        <v>631</v>
      </c>
      <c r="H18" s="109" t="s">
        <v>633</v>
      </c>
    </row>
    <row r="19" spans="2:8" ht="21">
      <c r="B19" s="109" t="s">
        <v>637</v>
      </c>
      <c r="C19" s="109"/>
      <c r="D19" s="109"/>
      <c r="E19" s="110">
        <v>774231.66</v>
      </c>
      <c r="F19" s="110">
        <v>866854.5700000001</v>
      </c>
      <c r="G19" s="110">
        <v>852793.3</v>
      </c>
      <c r="H19" s="110">
        <v>1194610</v>
      </c>
    </row>
    <row r="20" spans="2:8" ht="21">
      <c r="B20" s="109" t="s">
        <v>636</v>
      </c>
      <c r="C20" s="109"/>
      <c r="D20" s="109"/>
      <c r="E20" s="110">
        <v>9525135</v>
      </c>
      <c r="F20" s="110">
        <v>11690487.540000001</v>
      </c>
      <c r="G20" s="110">
        <v>11169333.44</v>
      </c>
      <c r="H20" s="110">
        <v>11386199.250000002</v>
      </c>
    </row>
    <row r="21" spans="2:8" ht="21">
      <c r="B21" s="109" t="s">
        <v>635</v>
      </c>
      <c r="C21" s="109"/>
      <c r="D21" s="109"/>
      <c r="E21" s="110">
        <v>359680.44</v>
      </c>
      <c r="F21" s="110">
        <v>370124.8</v>
      </c>
      <c r="G21" s="110">
        <v>426511.98000000004</v>
      </c>
      <c r="H21" s="110">
        <v>487032.29000000004</v>
      </c>
    </row>
    <row r="22" spans="2:8" ht="21">
      <c r="B22" s="109" t="s">
        <v>634</v>
      </c>
      <c r="C22" s="109"/>
      <c r="D22" s="109"/>
      <c r="E22" s="110">
        <v>2316200.37</v>
      </c>
      <c r="F22" s="110">
        <v>3218008.5799999996</v>
      </c>
      <c r="G22" s="110">
        <v>3134631.75</v>
      </c>
      <c r="H22" s="110">
        <v>2794142.8</v>
      </c>
    </row>
    <row r="23" spans="2:8" ht="21">
      <c r="B23" s="109" t="s">
        <v>638</v>
      </c>
      <c r="C23" s="109"/>
      <c r="D23" s="109"/>
      <c r="E23" s="110">
        <v>182974.35</v>
      </c>
      <c r="F23" s="110">
        <v>278593.15</v>
      </c>
      <c r="G23" s="110">
        <v>267828.6</v>
      </c>
      <c r="H23" s="110">
        <v>323850.4</v>
      </c>
    </row>
    <row r="24" spans="2:8" ht="21">
      <c r="B24" s="109" t="s">
        <v>639</v>
      </c>
      <c r="C24" s="109"/>
      <c r="D24" s="109"/>
      <c r="E24" s="110">
        <v>234900</v>
      </c>
      <c r="F24" s="110">
        <v>176700</v>
      </c>
      <c r="G24" s="110">
        <v>116900</v>
      </c>
      <c r="H24" s="110">
        <v>79894</v>
      </c>
    </row>
    <row r="25" spans="2:8" ht="21">
      <c r="B25" s="109" t="s">
        <v>640</v>
      </c>
      <c r="C25" s="109"/>
      <c r="D25" s="109"/>
      <c r="E25" s="111">
        <f>SUM(E19:E24)</f>
        <v>13393121.819999998</v>
      </c>
      <c r="F25" s="111">
        <f>SUM(F19:F24)</f>
        <v>16600768.640000002</v>
      </c>
      <c r="G25" s="111">
        <f>SUM(G19:G24)</f>
        <v>15967999.07</v>
      </c>
      <c r="H25" s="111">
        <f>SUM(H19:H24)</f>
        <v>16265728.740000004</v>
      </c>
    </row>
    <row r="26" spans="2:8" ht="21">
      <c r="B26" s="112"/>
      <c r="C26" s="112"/>
      <c r="D26" s="112"/>
      <c r="E26" s="113"/>
      <c r="F26" s="113"/>
      <c r="G26" s="113"/>
      <c r="H26" s="113"/>
    </row>
    <row r="28" spans="2:8" ht="21">
      <c r="B28" s="79" t="s">
        <v>644</v>
      </c>
      <c r="C28" s="79"/>
      <c r="D28" s="79"/>
      <c r="E28" s="109" t="s">
        <v>664</v>
      </c>
      <c r="F28" s="109" t="s">
        <v>632</v>
      </c>
      <c r="G28" s="109" t="s">
        <v>631</v>
      </c>
      <c r="H28" s="109" t="s">
        <v>633</v>
      </c>
    </row>
    <row r="29" spans="2:8" ht="21">
      <c r="B29" s="109" t="s">
        <v>637</v>
      </c>
      <c r="C29" s="109"/>
      <c r="D29" s="109"/>
      <c r="E29" s="110">
        <v>942595.31</v>
      </c>
      <c r="F29" s="110">
        <v>1164170.57</v>
      </c>
      <c r="G29" s="110">
        <v>1038430</v>
      </c>
      <c r="H29" s="110">
        <v>1284514.68</v>
      </c>
    </row>
    <row r="30" spans="2:8" ht="21">
      <c r="B30" s="109" t="s">
        <v>636</v>
      </c>
      <c r="C30" s="109"/>
      <c r="D30" s="109"/>
      <c r="E30" s="110">
        <v>10962556.92</v>
      </c>
      <c r="F30" s="110">
        <v>12741171.790000001</v>
      </c>
      <c r="G30" s="110">
        <v>13019111.54</v>
      </c>
      <c r="H30" s="110">
        <v>13349789.670000002</v>
      </c>
    </row>
    <row r="31" spans="2:8" ht="21">
      <c r="B31" s="109" t="s">
        <v>635</v>
      </c>
      <c r="C31" s="109"/>
      <c r="D31" s="109"/>
      <c r="E31" s="110">
        <v>410819.64</v>
      </c>
      <c r="F31" s="110">
        <v>378917.63</v>
      </c>
      <c r="G31" s="110">
        <v>492190.45000000007</v>
      </c>
      <c r="H31" s="110">
        <v>814795.96</v>
      </c>
    </row>
    <row r="32" spans="2:8" ht="21">
      <c r="B32" s="109" t="s">
        <v>634</v>
      </c>
      <c r="C32" s="109"/>
      <c r="D32" s="109"/>
      <c r="E32" s="110">
        <v>2355377.97</v>
      </c>
      <c r="F32" s="110">
        <v>3248623.7299999995</v>
      </c>
      <c r="G32" s="110">
        <v>3207333.27</v>
      </c>
      <c r="H32" s="110">
        <v>3049604.8099999996</v>
      </c>
    </row>
    <row r="33" spans="2:8" ht="21">
      <c r="B33" s="109" t="s">
        <v>638</v>
      </c>
      <c r="C33" s="109"/>
      <c r="D33" s="109"/>
      <c r="E33" s="110">
        <v>211290.31</v>
      </c>
      <c r="F33" s="110">
        <v>369208.65</v>
      </c>
      <c r="G33" s="110">
        <v>318450.8</v>
      </c>
      <c r="H33" s="110">
        <v>480077.22000000003</v>
      </c>
    </row>
    <row r="34" spans="2:8" ht="21">
      <c r="B34" s="109" t="s">
        <v>639</v>
      </c>
      <c r="C34" s="109"/>
      <c r="D34" s="109"/>
      <c r="E34" s="110">
        <v>286900</v>
      </c>
      <c r="F34" s="110">
        <v>311700</v>
      </c>
      <c r="G34" s="110">
        <v>256061.68</v>
      </c>
      <c r="H34" s="110">
        <v>395619</v>
      </c>
    </row>
    <row r="35" spans="2:8" ht="21">
      <c r="B35" s="109" t="s">
        <v>640</v>
      </c>
      <c r="C35" s="109"/>
      <c r="D35" s="109"/>
      <c r="E35" s="111">
        <f>SUM(E29:E34)</f>
        <v>15169540.150000002</v>
      </c>
      <c r="F35" s="111">
        <f>SUM(F29:F34)</f>
        <v>18213792.37</v>
      </c>
      <c r="G35" s="111">
        <f>SUM(G29:G34)</f>
        <v>18331577.74</v>
      </c>
      <c r="H35" s="111">
        <f>SUM(H29:H34)</f>
        <v>19374401.34</v>
      </c>
    </row>
    <row r="37" spans="2:8" ht="21">
      <c r="B37" s="112"/>
      <c r="C37" s="112"/>
      <c r="D37" s="112"/>
      <c r="E37" s="113"/>
      <c r="F37" s="113"/>
      <c r="G37" s="113"/>
      <c r="H37" s="113"/>
    </row>
    <row r="38" spans="2:8" ht="21">
      <c r="B38" s="79" t="s">
        <v>642</v>
      </c>
      <c r="C38" s="79"/>
      <c r="D38" s="79"/>
      <c r="E38" s="109" t="s">
        <v>664</v>
      </c>
      <c r="F38" s="109" t="s">
        <v>632</v>
      </c>
      <c r="G38" s="109" t="s">
        <v>631</v>
      </c>
      <c r="H38" s="109" t="s">
        <v>633</v>
      </c>
    </row>
    <row r="39" spans="2:8" ht="21">
      <c r="B39" s="109" t="s">
        <v>637</v>
      </c>
      <c r="C39" s="109"/>
      <c r="D39" s="109"/>
      <c r="E39" s="110">
        <v>835219.52</v>
      </c>
      <c r="F39" s="110">
        <v>1234182.2199999997</v>
      </c>
      <c r="G39" s="110">
        <v>1153313.42</v>
      </c>
      <c r="H39" s="110">
        <v>1178678.53</v>
      </c>
    </row>
    <row r="40" spans="2:8" ht="21">
      <c r="B40" s="109" t="s">
        <v>636</v>
      </c>
      <c r="C40" s="109"/>
      <c r="D40" s="109"/>
      <c r="E40" s="110">
        <v>10805261.290000001</v>
      </c>
      <c r="F40" s="110">
        <v>12071276.429999998</v>
      </c>
      <c r="G40" s="110">
        <v>13859862.05</v>
      </c>
      <c r="H40" s="110">
        <v>13510857.12</v>
      </c>
    </row>
    <row r="41" spans="2:8" ht="21">
      <c r="B41" s="109" t="s">
        <v>635</v>
      </c>
      <c r="C41" s="109"/>
      <c r="D41" s="109"/>
      <c r="E41" s="110">
        <v>335331.16000000003</v>
      </c>
      <c r="F41" s="110">
        <v>467925.34</v>
      </c>
      <c r="G41" s="110">
        <v>711604.87</v>
      </c>
      <c r="H41" s="110">
        <v>595363.54</v>
      </c>
    </row>
    <row r="42" spans="2:8" ht="21">
      <c r="B42" s="109" t="s">
        <v>634</v>
      </c>
      <c r="C42" s="109"/>
      <c r="D42" s="109"/>
      <c r="E42" s="110">
        <v>2487784.3000000003</v>
      </c>
      <c r="F42" s="110">
        <v>3213951.14</v>
      </c>
      <c r="G42" s="110">
        <v>3236945.9600000004</v>
      </c>
      <c r="H42" s="110">
        <v>2981954.9999999995</v>
      </c>
    </row>
    <row r="43" spans="2:8" ht="21">
      <c r="B43" s="109" t="s">
        <v>638</v>
      </c>
      <c r="C43" s="109"/>
      <c r="D43" s="109"/>
      <c r="E43" s="110">
        <v>239490.33000000002</v>
      </c>
      <c r="F43" s="110">
        <v>339681.44</v>
      </c>
      <c r="G43" s="110">
        <v>349782.65</v>
      </c>
      <c r="H43" s="110">
        <v>694176.1</v>
      </c>
    </row>
    <row r="44" spans="2:8" ht="21">
      <c r="B44" s="109" t="s">
        <v>639</v>
      </c>
      <c r="C44" s="109"/>
      <c r="D44" s="109"/>
      <c r="E44" s="110">
        <v>195811</v>
      </c>
      <c r="F44" s="110">
        <v>330532.52999999997</v>
      </c>
      <c r="G44" s="110">
        <v>438893.02</v>
      </c>
      <c r="H44" s="110">
        <v>417048.8299999999</v>
      </c>
    </row>
    <row r="45" spans="2:8" ht="21">
      <c r="B45" s="109" t="s">
        <v>640</v>
      </c>
      <c r="C45" s="109"/>
      <c r="D45" s="109"/>
      <c r="E45" s="111">
        <f>SUM(E39:E44)</f>
        <v>14898897.600000001</v>
      </c>
      <c r="F45" s="111">
        <f>SUM(F39:F44)</f>
        <v>17657549.1</v>
      </c>
      <c r="G45" s="111">
        <f>SUM(G39:G44)</f>
        <v>19750401.97</v>
      </c>
      <c r="H45" s="111">
        <f>SUM(H39:H44)</f>
        <v>19378079.119999997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3"/>
  <sheetViews>
    <sheetView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9.140625" defaultRowHeight="21.75"/>
  <cols>
    <col min="1" max="1" width="4.7109375" style="6" customWidth="1"/>
    <col min="2" max="2" width="33.57421875" style="0" customWidth="1"/>
    <col min="3" max="3" width="8.57421875" style="6" customWidth="1"/>
    <col min="4" max="4" width="7.421875" style="210" customWidth="1"/>
    <col min="5" max="5" width="10.421875" style="194" customWidth="1"/>
    <col min="6" max="6" width="7.421875" style="212" customWidth="1"/>
    <col min="7" max="7" width="10.57421875" style="199" customWidth="1"/>
    <col min="8" max="8" width="7.8515625" style="210" customWidth="1"/>
    <col min="9" max="9" width="10.140625" style="202" customWidth="1"/>
    <col min="10" max="10" width="7.00390625" style="216" customWidth="1"/>
    <col min="11" max="11" width="9.8515625" style="194" customWidth="1"/>
    <col min="12" max="12" width="8.57421875" style="6" customWidth="1"/>
    <col min="13" max="13" width="10.140625" style="6" customWidth="1"/>
    <col min="14" max="14" width="13.140625" style="0" customWidth="1"/>
    <col min="15" max="15" width="6.57421875" style="0" customWidth="1"/>
    <col min="16" max="16" width="8.140625" style="6" customWidth="1"/>
    <col min="17" max="17" width="9.8515625" style="6" customWidth="1"/>
    <col min="18" max="18" width="9.57421875" style="6" customWidth="1"/>
  </cols>
  <sheetData>
    <row r="1" spans="1:18" ht="21.75">
      <c r="A1" s="17"/>
      <c r="B1" s="1"/>
      <c r="C1" s="3"/>
      <c r="D1" s="205" t="s">
        <v>667</v>
      </c>
      <c r="E1" s="190"/>
      <c r="F1" s="205" t="s">
        <v>670</v>
      </c>
      <c r="G1" s="195"/>
      <c r="H1" s="205" t="s">
        <v>668</v>
      </c>
      <c r="I1" s="200"/>
      <c r="J1" s="205" t="s">
        <v>669</v>
      </c>
      <c r="K1" s="203"/>
      <c r="L1" s="187" t="s">
        <v>665</v>
      </c>
      <c r="M1" s="186"/>
      <c r="N1" s="189" t="s">
        <v>666</v>
      </c>
      <c r="P1" s="3" t="s">
        <v>1</v>
      </c>
      <c r="Q1" s="3" t="s">
        <v>0</v>
      </c>
      <c r="R1" s="11" t="s">
        <v>2</v>
      </c>
    </row>
    <row r="2" spans="1:18" ht="21.75">
      <c r="A2" s="5" t="s">
        <v>3</v>
      </c>
      <c r="B2" s="15" t="s">
        <v>4</v>
      </c>
      <c r="C2" s="15" t="s">
        <v>5</v>
      </c>
      <c r="D2" s="206" t="s">
        <v>9</v>
      </c>
      <c r="E2" s="191" t="s">
        <v>8</v>
      </c>
      <c r="F2" s="206" t="s">
        <v>9</v>
      </c>
      <c r="G2" s="191" t="s">
        <v>8</v>
      </c>
      <c r="H2" s="206" t="s">
        <v>9</v>
      </c>
      <c r="I2" s="191" t="s">
        <v>8</v>
      </c>
      <c r="J2" s="206" t="s">
        <v>9</v>
      </c>
      <c r="K2" s="191" t="s">
        <v>8</v>
      </c>
      <c r="L2" s="18" t="s">
        <v>9</v>
      </c>
      <c r="M2" s="16" t="s">
        <v>8</v>
      </c>
      <c r="N2" s="185"/>
      <c r="P2" s="20" t="s">
        <v>6</v>
      </c>
      <c r="Q2" s="20" t="s">
        <v>671</v>
      </c>
      <c r="R2" s="5" t="s">
        <v>5</v>
      </c>
    </row>
    <row r="3" spans="1:18" ht="21.75">
      <c r="A3" s="34">
        <v>1</v>
      </c>
      <c r="B3" s="29"/>
      <c r="C3" s="32"/>
      <c r="D3" s="207"/>
      <c r="E3" s="192"/>
      <c r="F3" s="207"/>
      <c r="G3" s="196"/>
      <c r="H3" s="184"/>
      <c r="I3" s="201"/>
      <c r="J3" s="215"/>
      <c r="K3" s="204"/>
      <c r="L3" s="118"/>
      <c r="M3" s="56"/>
      <c r="N3" s="83"/>
      <c r="P3" s="58"/>
      <c r="Q3" s="118"/>
      <c r="R3" s="33"/>
    </row>
    <row r="4" spans="1:18" ht="21.75">
      <c r="A4" s="34">
        <v>2</v>
      </c>
      <c r="B4" s="29"/>
      <c r="C4" s="33"/>
      <c r="D4" s="208"/>
      <c r="E4" s="192"/>
      <c r="F4" s="208"/>
      <c r="G4" s="196"/>
      <c r="H4" s="213"/>
      <c r="I4" s="201"/>
      <c r="K4" s="204"/>
      <c r="L4" s="118"/>
      <c r="M4" s="56"/>
      <c r="N4" s="83"/>
      <c r="P4" s="33"/>
      <c r="Q4" s="118"/>
      <c r="R4" s="33"/>
    </row>
    <row r="5" spans="1:18" ht="21.75">
      <c r="A5" s="38">
        <v>3</v>
      </c>
      <c r="B5" s="29"/>
      <c r="C5" s="33"/>
      <c r="D5" s="208"/>
      <c r="E5" s="192"/>
      <c r="F5" s="208"/>
      <c r="G5" s="196"/>
      <c r="H5" s="213"/>
      <c r="I5" s="201"/>
      <c r="K5" s="204"/>
      <c r="L5" s="118"/>
      <c r="M5" s="56"/>
      <c r="N5" s="83"/>
      <c r="P5" s="33"/>
      <c r="Q5" s="118"/>
      <c r="R5" s="33"/>
    </row>
    <row r="6" spans="1:18" ht="21.75">
      <c r="A6" s="38">
        <v>4</v>
      </c>
      <c r="B6" s="40"/>
      <c r="C6" s="33"/>
      <c r="D6" s="208"/>
      <c r="E6" s="192"/>
      <c r="F6" s="208"/>
      <c r="G6" s="196"/>
      <c r="H6" s="213"/>
      <c r="I6" s="201"/>
      <c r="K6" s="204"/>
      <c r="L6" s="118"/>
      <c r="M6" s="56"/>
      <c r="N6" s="83"/>
      <c r="P6" s="33"/>
      <c r="Q6" s="118"/>
      <c r="R6" s="59"/>
    </row>
    <row r="7" spans="1:18" ht="21.75">
      <c r="A7" s="38">
        <v>5</v>
      </c>
      <c r="B7" s="29"/>
      <c r="C7" s="33"/>
      <c r="D7" s="208"/>
      <c r="E7" s="192"/>
      <c r="F7" s="208"/>
      <c r="G7" s="196"/>
      <c r="H7" s="213"/>
      <c r="I7" s="201"/>
      <c r="K7" s="204"/>
      <c r="L7" s="118"/>
      <c r="M7" s="56"/>
      <c r="N7" s="83"/>
      <c r="P7" s="33"/>
      <c r="Q7" s="118"/>
      <c r="R7" s="33"/>
    </row>
    <row r="8" spans="1:18" ht="21.75">
      <c r="A8" s="38">
        <v>6</v>
      </c>
      <c r="B8" s="29"/>
      <c r="C8" s="33"/>
      <c r="D8" s="208"/>
      <c r="E8" s="192"/>
      <c r="F8" s="208"/>
      <c r="G8" s="196"/>
      <c r="H8" s="213"/>
      <c r="I8" s="201"/>
      <c r="K8" s="204"/>
      <c r="L8" s="118"/>
      <c r="M8" s="56"/>
      <c r="N8" s="83"/>
      <c r="P8" s="33"/>
      <c r="Q8" s="118"/>
      <c r="R8" s="33"/>
    </row>
    <row r="9" spans="1:18" ht="21.75">
      <c r="A9" s="38">
        <v>7</v>
      </c>
      <c r="B9" s="29"/>
      <c r="C9" s="33"/>
      <c r="D9" s="208"/>
      <c r="E9" s="192"/>
      <c r="F9" s="208"/>
      <c r="G9" s="196"/>
      <c r="H9" s="213"/>
      <c r="I9" s="201"/>
      <c r="K9" s="204"/>
      <c r="L9" s="118"/>
      <c r="M9" s="56"/>
      <c r="N9" s="83"/>
      <c r="P9" s="33"/>
      <c r="Q9" s="118"/>
      <c r="R9" s="33"/>
    </row>
    <row r="10" spans="1:18" ht="21.75">
      <c r="A10" s="38">
        <v>8</v>
      </c>
      <c r="B10" s="29"/>
      <c r="C10" s="33"/>
      <c r="D10" s="208"/>
      <c r="E10" s="192"/>
      <c r="F10" s="208"/>
      <c r="G10" s="196"/>
      <c r="H10" s="213"/>
      <c r="I10" s="201"/>
      <c r="K10" s="204"/>
      <c r="L10" s="118"/>
      <c r="M10" s="56"/>
      <c r="N10" s="83"/>
      <c r="P10" s="33"/>
      <c r="Q10" s="118"/>
      <c r="R10" s="33"/>
    </row>
    <row r="11" spans="1:18" ht="21.75">
      <c r="A11" s="38">
        <v>9</v>
      </c>
      <c r="B11" s="29"/>
      <c r="C11" s="33"/>
      <c r="D11" s="208"/>
      <c r="E11" s="192"/>
      <c r="F11" s="208"/>
      <c r="G11" s="196"/>
      <c r="H11" s="213"/>
      <c r="I11" s="201"/>
      <c r="K11" s="204"/>
      <c r="L11" s="118"/>
      <c r="M11" s="56"/>
      <c r="N11" s="83"/>
      <c r="P11" s="33"/>
      <c r="Q11" s="118"/>
      <c r="R11" s="33"/>
    </row>
    <row r="12" spans="1:18" ht="21.75">
      <c r="A12" s="38">
        <v>10</v>
      </c>
      <c r="B12" s="29"/>
      <c r="C12" s="33"/>
      <c r="D12" s="208"/>
      <c r="E12" s="192"/>
      <c r="F12" s="208"/>
      <c r="G12" s="196"/>
      <c r="H12" s="213"/>
      <c r="I12" s="201"/>
      <c r="K12" s="204"/>
      <c r="L12" s="118"/>
      <c r="M12" s="56"/>
      <c r="N12" s="83"/>
      <c r="P12" s="33"/>
      <c r="Q12" s="118"/>
      <c r="R12" s="33"/>
    </row>
    <row r="13" spans="1:18" ht="21.75">
      <c r="A13" s="34">
        <v>11</v>
      </c>
      <c r="B13" s="29"/>
      <c r="C13" s="33"/>
      <c r="D13" s="208"/>
      <c r="E13" s="192"/>
      <c r="F13" s="208"/>
      <c r="G13" s="196"/>
      <c r="H13" s="213"/>
      <c r="I13" s="201"/>
      <c r="K13" s="204"/>
      <c r="L13" s="118"/>
      <c r="M13" s="56"/>
      <c r="N13" s="83"/>
      <c r="P13" s="33"/>
      <c r="Q13" s="118"/>
      <c r="R13" s="33"/>
    </row>
    <row r="14" spans="1:18" ht="21.75">
      <c r="A14" s="38">
        <v>12</v>
      </c>
      <c r="B14" s="29"/>
      <c r="C14" s="32"/>
      <c r="D14" s="208"/>
      <c r="E14" s="192"/>
      <c r="F14" s="208"/>
      <c r="G14" s="196"/>
      <c r="H14" s="213"/>
      <c r="I14" s="201"/>
      <c r="K14" s="204"/>
      <c r="L14" s="118"/>
      <c r="M14" s="56"/>
      <c r="N14" s="83"/>
      <c r="P14" s="33"/>
      <c r="Q14" s="118"/>
      <c r="R14" s="33"/>
    </row>
    <row r="15" spans="1:18" ht="21.75">
      <c r="A15" s="38">
        <v>13</v>
      </c>
      <c r="B15" s="29"/>
      <c r="C15" s="33"/>
      <c r="D15" s="208"/>
      <c r="E15" s="192"/>
      <c r="F15" s="208"/>
      <c r="G15" s="196"/>
      <c r="H15" s="213"/>
      <c r="I15" s="201"/>
      <c r="K15" s="204"/>
      <c r="L15" s="118"/>
      <c r="M15" s="56"/>
      <c r="N15" s="83"/>
      <c r="P15" s="33"/>
      <c r="Q15" s="118"/>
      <c r="R15" s="33"/>
    </row>
    <row r="16" spans="1:18" ht="21.75">
      <c r="A16" s="38">
        <v>14</v>
      </c>
      <c r="B16" s="29"/>
      <c r="C16" s="33"/>
      <c r="D16" s="208"/>
      <c r="E16" s="192"/>
      <c r="F16" s="208"/>
      <c r="G16" s="196"/>
      <c r="H16" s="213"/>
      <c r="I16" s="201"/>
      <c r="K16" s="204"/>
      <c r="L16" s="118"/>
      <c r="M16" s="56"/>
      <c r="N16" s="83"/>
      <c r="P16" s="33"/>
      <c r="Q16" s="118"/>
      <c r="R16" s="60"/>
    </row>
    <row r="17" spans="1:18" ht="21.75">
      <c r="A17" s="38">
        <v>15</v>
      </c>
      <c r="B17" s="29"/>
      <c r="C17" s="33"/>
      <c r="D17" s="208"/>
      <c r="E17" s="192"/>
      <c r="F17" s="208"/>
      <c r="G17" s="196"/>
      <c r="H17" s="213"/>
      <c r="I17" s="201"/>
      <c r="K17" s="204"/>
      <c r="L17" s="118"/>
      <c r="M17" s="56"/>
      <c r="N17" s="83"/>
      <c r="P17" s="33"/>
      <c r="Q17" s="118"/>
      <c r="R17" s="33"/>
    </row>
    <row r="18" spans="1:18" ht="21.75">
      <c r="A18" s="38">
        <v>16</v>
      </c>
      <c r="B18" s="29"/>
      <c r="C18" s="33"/>
      <c r="D18" s="208"/>
      <c r="E18" s="192"/>
      <c r="F18" s="208"/>
      <c r="G18" s="196"/>
      <c r="H18" s="213"/>
      <c r="I18" s="201"/>
      <c r="K18" s="204"/>
      <c r="L18" s="118"/>
      <c r="M18" s="56"/>
      <c r="N18" s="83"/>
      <c r="P18" s="33"/>
      <c r="Q18" s="118"/>
      <c r="R18" s="33"/>
    </row>
    <row r="19" spans="1:18" ht="21.75">
      <c r="A19" s="38">
        <v>17</v>
      </c>
      <c r="B19" s="29"/>
      <c r="C19" s="33"/>
      <c r="D19" s="208"/>
      <c r="E19" s="192"/>
      <c r="F19" s="208"/>
      <c r="G19" s="196"/>
      <c r="H19" s="213"/>
      <c r="I19" s="201"/>
      <c r="K19" s="204"/>
      <c r="L19" s="118"/>
      <c r="M19" s="56"/>
      <c r="N19" s="83"/>
      <c r="P19" s="33"/>
      <c r="Q19" s="118"/>
      <c r="R19" s="33"/>
    </row>
    <row r="20" spans="1:18" ht="21.75">
      <c r="A20" s="38">
        <v>18</v>
      </c>
      <c r="B20" s="29"/>
      <c r="C20" s="33"/>
      <c r="D20" s="208"/>
      <c r="E20" s="192"/>
      <c r="F20" s="208"/>
      <c r="G20" s="196"/>
      <c r="H20" s="213"/>
      <c r="I20" s="201"/>
      <c r="K20" s="204"/>
      <c r="L20" s="118"/>
      <c r="M20" s="56"/>
      <c r="N20" s="83"/>
      <c r="P20" s="33"/>
      <c r="Q20" s="118"/>
      <c r="R20" s="33"/>
    </row>
    <row r="21" spans="1:18" ht="21.75">
      <c r="A21" s="38">
        <v>19</v>
      </c>
      <c r="B21" s="29"/>
      <c r="C21" s="33"/>
      <c r="D21" s="208"/>
      <c r="E21" s="192"/>
      <c r="F21" s="208"/>
      <c r="G21" s="196"/>
      <c r="H21" s="182"/>
      <c r="I21" s="201"/>
      <c r="K21" s="204"/>
      <c r="L21" s="118"/>
      <c r="M21" s="56"/>
      <c r="N21" s="83"/>
      <c r="P21" s="114"/>
      <c r="Q21" s="118"/>
      <c r="R21" s="46"/>
    </row>
    <row r="22" spans="1:18" ht="21.75">
      <c r="A22" s="38">
        <v>20</v>
      </c>
      <c r="B22" s="29"/>
      <c r="C22" s="33"/>
      <c r="D22" s="208"/>
      <c r="E22" s="192"/>
      <c r="F22" s="208"/>
      <c r="G22" s="196"/>
      <c r="H22" s="182"/>
      <c r="I22" s="201"/>
      <c r="K22" s="204"/>
      <c r="L22" s="118"/>
      <c r="M22" s="56"/>
      <c r="N22" s="83"/>
      <c r="P22" s="114"/>
      <c r="Q22" s="118"/>
      <c r="R22" s="46"/>
    </row>
    <row r="23" spans="1:18" ht="21.75">
      <c r="A23" s="34">
        <v>21</v>
      </c>
      <c r="B23" s="29"/>
      <c r="C23" s="33"/>
      <c r="D23" s="208"/>
      <c r="E23" s="192"/>
      <c r="F23" s="208"/>
      <c r="G23" s="196"/>
      <c r="H23" s="182"/>
      <c r="I23" s="201"/>
      <c r="K23" s="204"/>
      <c r="L23" s="118"/>
      <c r="M23" s="56"/>
      <c r="N23" s="83"/>
      <c r="P23" s="114"/>
      <c r="Q23" s="118"/>
      <c r="R23" s="33"/>
    </row>
    <row r="24" spans="1:18" ht="21.75">
      <c r="A24" s="17"/>
      <c r="B24" s="1"/>
      <c r="C24" s="3"/>
      <c r="D24" s="205" t="s">
        <v>667</v>
      </c>
      <c r="E24" s="190"/>
      <c r="F24" s="205" t="s">
        <v>670</v>
      </c>
      <c r="G24" s="195"/>
      <c r="H24" s="205" t="s">
        <v>668</v>
      </c>
      <c r="I24" s="200"/>
      <c r="J24" s="205" t="s">
        <v>669</v>
      </c>
      <c r="K24" s="203"/>
      <c r="L24" s="187" t="s">
        <v>665</v>
      </c>
      <c r="M24" s="186"/>
      <c r="N24" s="189" t="s">
        <v>666</v>
      </c>
      <c r="P24" s="3" t="s">
        <v>1</v>
      </c>
      <c r="Q24" s="3" t="s">
        <v>0</v>
      </c>
      <c r="R24" s="11" t="s">
        <v>2</v>
      </c>
    </row>
    <row r="25" spans="1:18" ht="21.75">
      <c r="A25" s="5" t="s">
        <v>3</v>
      </c>
      <c r="B25" s="15" t="s">
        <v>4</v>
      </c>
      <c r="C25" s="15" t="s">
        <v>5</v>
      </c>
      <c r="D25" s="206" t="s">
        <v>9</v>
      </c>
      <c r="E25" s="191" t="s">
        <v>8</v>
      </c>
      <c r="F25" s="206" t="s">
        <v>9</v>
      </c>
      <c r="G25" s="191" t="s">
        <v>8</v>
      </c>
      <c r="H25" s="206" t="s">
        <v>9</v>
      </c>
      <c r="I25" s="191" t="s">
        <v>8</v>
      </c>
      <c r="J25" s="206" t="s">
        <v>9</v>
      </c>
      <c r="K25" s="191" t="s">
        <v>8</v>
      </c>
      <c r="L25" s="18" t="s">
        <v>9</v>
      </c>
      <c r="M25" s="16" t="s">
        <v>8</v>
      </c>
      <c r="N25" s="185"/>
      <c r="P25" s="20" t="s">
        <v>6</v>
      </c>
      <c r="Q25" s="20" t="s">
        <v>671</v>
      </c>
      <c r="R25" s="5" t="s">
        <v>5</v>
      </c>
    </row>
    <row r="26" spans="1:18" ht="21.75">
      <c r="A26" s="38">
        <v>22</v>
      </c>
      <c r="B26" s="29"/>
      <c r="C26" s="32"/>
      <c r="D26" s="208"/>
      <c r="E26" s="192"/>
      <c r="F26" s="208"/>
      <c r="G26" s="196"/>
      <c r="H26" s="213"/>
      <c r="I26" s="201"/>
      <c r="K26" s="204"/>
      <c r="L26" s="118"/>
      <c r="M26" s="56"/>
      <c r="N26" s="83"/>
      <c r="P26" s="33"/>
      <c r="Q26" s="118"/>
      <c r="R26" s="33"/>
    </row>
    <row r="27" spans="1:18" ht="21.75">
      <c r="A27" s="38">
        <v>23</v>
      </c>
      <c r="B27" s="29"/>
      <c r="C27" s="33"/>
      <c r="D27" s="208"/>
      <c r="E27" s="192"/>
      <c r="F27" s="208"/>
      <c r="G27" s="196"/>
      <c r="H27" s="213"/>
      <c r="I27" s="201"/>
      <c r="K27" s="204"/>
      <c r="L27" s="118"/>
      <c r="M27" s="56"/>
      <c r="N27" s="83"/>
      <c r="P27" s="33"/>
      <c r="Q27" s="118"/>
      <c r="R27" s="33"/>
    </row>
    <row r="28" spans="1:18" ht="21.75">
      <c r="A28" s="38">
        <v>24</v>
      </c>
      <c r="B28" s="29"/>
      <c r="C28" s="33"/>
      <c r="D28" s="208"/>
      <c r="E28" s="192"/>
      <c r="F28" s="208"/>
      <c r="G28" s="196"/>
      <c r="H28" s="213"/>
      <c r="I28" s="201"/>
      <c r="K28" s="204"/>
      <c r="L28" s="118"/>
      <c r="M28" s="56"/>
      <c r="N28" s="83"/>
      <c r="P28" s="33"/>
      <c r="Q28" s="118"/>
      <c r="R28" s="33"/>
    </row>
    <row r="29" spans="1:18" ht="21.75">
      <c r="A29" s="38">
        <v>25</v>
      </c>
      <c r="B29" s="40"/>
      <c r="C29" s="33"/>
      <c r="D29" s="208"/>
      <c r="E29" s="192"/>
      <c r="F29" s="208"/>
      <c r="G29" s="196"/>
      <c r="H29" s="213"/>
      <c r="I29" s="201"/>
      <c r="K29" s="204"/>
      <c r="L29" s="118"/>
      <c r="M29" s="56"/>
      <c r="N29" s="83"/>
      <c r="P29" s="33"/>
      <c r="Q29" s="118"/>
      <c r="R29" s="59"/>
    </row>
    <row r="30" spans="1:18" ht="21.75">
      <c r="A30" s="38">
        <v>26</v>
      </c>
      <c r="B30" s="40"/>
      <c r="C30" s="33"/>
      <c r="D30" s="208"/>
      <c r="E30" s="192"/>
      <c r="F30" s="208"/>
      <c r="G30" s="196"/>
      <c r="H30" s="213"/>
      <c r="I30" s="201"/>
      <c r="K30" s="204"/>
      <c r="L30" s="118"/>
      <c r="M30" s="56"/>
      <c r="N30" s="83"/>
      <c r="P30" s="33"/>
      <c r="Q30" s="118"/>
      <c r="R30" s="59"/>
    </row>
    <row r="31" spans="1:18" ht="21.75">
      <c r="A31" s="38">
        <v>27</v>
      </c>
      <c r="B31" s="29"/>
      <c r="C31" s="58"/>
      <c r="D31" s="208"/>
      <c r="E31" s="192"/>
      <c r="F31" s="208"/>
      <c r="G31" s="196"/>
      <c r="H31" s="214"/>
      <c r="I31" s="201"/>
      <c r="K31" s="204"/>
      <c r="L31" s="118"/>
      <c r="M31" s="56"/>
      <c r="N31" s="83"/>
      <c r="P31" s="46"/>
      <c r="Q31" s="118"/>
      <c r="R31" s="33"/>
    </row>
    <row r="32" spans="1:18" ht="21.75">
      <c r="A32" s="38">
        <v>28</v>
      </c>
      <c r="B32" s="29"/>
      <c r="C32" s="33"/>
      <c r="D32" s="208"/>
      <c r="E32" s="192"/>
      <c r="F32" s="208"/>
      <c r="G32" s="196"/>
      <c r="H32" s="213"/>
      <c r="I32" s="201"/>
      <c r="K32" s="204"/>
      <c r="L32" s="118"/>
      <c r="M32" s="56"/>
      <c r="N32" s="83"/>
      <c r="P32" s="33"/>
      <c r="Q32" s="118"/>
      <c r="R32" s="33"/>
    </row>
    <row r="33" spans="1:18" ht="21.75">
      <c r="A33" s="38">
        <v>29</v>
      </c>
      <c r="B33" s="29"/>
      <c r="C33" s="33"/>
      <c r="D33" s="208"/>
      <c r="E33" s="192"/>
      <c r="F33" s="208"/>
      <c r="G33" s="196"/>
      <c r="H33" s="213"/>
      <c r="I33" s="201"/>
      <c r="K33" s="204"/>
      <c r="L33" s="118"/>
      <c r="M33" s="56"/>
      <c r="N33" s="83"/>
      <c r="P33" s="33"/>
      <c r="Q33" s="118"/>
      <c r="R33" s="33"/>
    </row>
    <row r="34" spans="1:18" s="232" customFormat="1" ht="21.75">
      <c r="A34" s="233">
        <v>30</v>
      </c>
      <c r="B34" s="226"/>
      <c r="C34" s="227"/>
      <c r="D34" s="228"/>
      <c r="E34" s="192"/>
      <c r="F34" s="228"/>
      <c r="G34" s="229"/>
      <c r="H34" s="230"/>
      <c r="I34" s="192"/>
      <c r="J34" s="128"/>
      <c r="K34" s="231"/>
      <c r="L34" s="228"/>
      <c r="M34" s="56"/>
      <c r="N34" s="129"/>
      <c r="P34" s="227"/>
      <c r="Q34" s="228"/>
      <c r="R34" s="227"/>
    </row>
    <row r="35" spans="1:18" ht="21.75">
      <c r="A35" s="38">
        <v>31</v>
      </c>
      <c r="B35" s="29"/>
      <c r="C35" s="33"/>
      <c r="D35" s="208"/>
      <c r="E35" s="192"/>
      <c r="F35" s="208"/>
      <c r="G35" s="196"/>
      <c r="H35" s="213"/>
      <c r="I35" s="201"/>
      <c r="K35" s="204"/>
      <c r="L35" s="118"/>
      <c r="M35" s="56"/>
      <c r="N35" s="83"/>
      <c r="P35" s="33"/>
      <c r="Q35" s="118"/>
      <c r="R35" s="33"/>
    </row>
    <row r="36" spans="1:18" ht="21.75">
      <c r="A36" s="34">
        <v>32</v>
      </c>
      <c r="B36" s="29"/>
      <c r="C36" s="33"/>
      <c r="D36" s="208"/>
      <c r="E36" s="192"/>
      <c r="F36" s="208"/>
      <c r="G36" s="196"/>
      <c r="H36" s="214"/>
      <c r="I36" s="201"/>
      <c r="K36" s="204"/>
      <c r="L36" s="118"/>
      <c r="M36" s="56"/>
      <c r="N36" s="83"/>
      <c r="P36" s="46"/>
      <c r="Q36" s="118"/>
      <c r="R36" s="35"/>
    </row>
    <row r="37" spans="1:18" ht="21.75">
      <c r="A37" s="38">
        <v>33</v>
      </c>
      <c r="B37" s="29"/>
      <c r="C37" s="33"/>
      <c r="D37" s="208"/>
      <c r="E37" s="192"/>
      <c r="F37" s="208"/>
      <c r="G37" s="196"/>
      <c r="H37" s="214"/>
      <c r="I37" s="201"/>
      <c r="K37" s="204"/>
      <c r="L37" s="118"/>
      <c r="M37" s="56"/>
      <c r="N37" s="83"/>
      <c r="P37" s="46"/>
      <c r="Q37" s="118"/>
      <c r="R37" s="50"/>
    </row>
    <row r="38" spans="1:18" ht="21.75">
      <c r="A38" s="38">
        <v>34</v>
      </c>
      <c r="B38" s="29"/>
      <c r="C38" s="33"/>
      <c r="D38" s="208"/>
      <c r="E38" s="192"/>
      <c r="F38" s="208"/>
      <c r="G38" s="196"/>
      <c r="H38" s="213"/>
      <c r="I38" s="201"/>
      <c r="K38" s="204"/>
      <c r="L38" s="118"/>
      <c r="M38" s="56"/>
      <c r="N38" s="83"/>
      <c r="P38" s="33"/>
      <c r="Q38" s="118"/>
      <c r="R38" s="33"/>
    </row>
    <row r="39" spans="1:18" ht="21.75">
      <c r="A39" s="38">
        <v>35</v>
      </c>
      <c r="B39" s="29"/>
      <c r="C39" s="33"/>
      <c r="D39" s="208"/>
      <c r="E39" s="192"/>
      <c r="F39" s="208"/>
      <c r="G39" s="196"/>
      <c r="H39" s="213"/>
      <c r="I39" s="201"/>
      <c r="K39" s="204"/>
      <c r="L39" s="118"/>
      <c r="M39" s="56"/>
      <c r="N39" s="83"/>
      <c r="P39" s="33"/>
      <c r="Q39" s="118"/>
      <c r="R39" s="33"/>
    </row>
    <row r="40" spans="1:18" ht="21.75">
      <c r="A40" s="38">
        <v>36</v>
      </c>
      <c r="B40" s="29"/>
      <c r="C40" s="33"/>
      <c r="D40" s="208"/>
      <c r="E40" s="192"/>
      <c r="F40" s="208"/>
      <c r="G40" s="196"/>
      <c r="H40" s="213"/>
      <c r="I40" s="201"/>
      <c r="K40" s="204"/>
      <c r="L40" s="118"/>
      <c r="M40" s="56"/>
      <c r="N40" s="83"/>
      <c r="P40" s="33"/>
      <c r="Q40" s="118"/>
      <c r="R40" s="33"/>
    </row>
    <row r="41" spans="1:18" s="232" customFormat="1" ht="21.75">
      <c r="A41" s="225">
        <v>37</v>
      </c>
      <c r="B41" s="226"/>
      <c r="C41" s="227"/>
      <c r="D41" s="228"/>
      <c r="E41" s="192"/>
      <c r="F41" s="228"/>
      <c r="G41" s="229"/>
      <c r="H41" s="230"/>
      <c r="I41" s="192"/>
      <c r="J41" s="128"/>
      <c r="K41" s="231"/>
      <c r="L41" s="228"/>
      <c r="M41" s="56"/>
      <c r="N41" s="129"/>
      <c r="P41" s="227"/>
      <c r="Q41" s="228"/>
      <c r="R41" s="227"/>
    </row>
    <row r="42" spans="1:18" ht="21.75">
      <c r="A42" s="38">
        <v>38</v>
      </c>
      <c r="B42" s="29"/>
      <c r="C42" s="33"/>
      <c r="D42" s="208"/>
      <c r="E42" s="192"/>
      <c r="F42" s="208"/>
      <c r="G42" s="196"/>
      <c r="H42" s="213"/>
      <c r="I42" s="201"/>
      <c r="K42" s="204"/>
      <c r="L42" s="118"/>
      <c r="M42" s="56"/>
      <c r="N42" s="83"/>
      <c r="P42" s="33"/>
      <c r="Q42" s="118"/>
      <c r="R42" s="33"/>
    </row>
    <row r="43" spans="1:18" ht="21.75">
      <c r="A43" s="38">
        <v>39</v>
      </c>
      <c r="B43" s="29"/>
      <c r="C43" s="33"/>
      <c r="D43" s="208"/>
      <c r="E43" s="192"/>
      <c r="F43" s="208"/>
      <c r="G43" s="196"/>
      <c r="H43" s="102"/>
      <c r="I43" s="201"/>
      <c r="K43" s="204"/>
      <c r="L43" s="118"/>
      <c r="M43" s="56"/>
      <c r="N43" s="83"/>
      <c r="P43" s="102"/>
      <c r="Q43" s="118"/>
      <c r="R43" s="33"/>
    </row>
    <row r="44" spans="1:18" ht="21.75">
      <c r="A44" s="38">
        <v>40</v>
      </c>
      <c r="B44" s="29"/>
      <c r="C44" s="33"/>
      <c r="D44" s="208"/>
      <c r="E44" s="192"/>
      <c r="F44" s="208"/>
      <c r="G44" s="196"/>
      <c r="H44" s="213"/>
      <c r="I44" s="201"/>
      <c r="K44" s="204"/>
      <c r="L44" s="118"/>
      <c r="M44" s="56"/>
      <c r="N44" s="83"/>
      <c r="P44" s="33"/>
      <c r="Q44" s="118"/>
      <c r="R44" s="35"/>
    </row>
    <row r="45" spans="1:18" ht="21.75">
      <c r="A45" s="38">
        <v>41</v>
      </c>
      <c r="B45" s="29"/>
      <c r="C45" s="33"/>
      <c r="D45" s="208"/>
      <c r="E45" s="192"/>
      <c r="F45" s="208"/>
      <c r="G45" s="196"/>
      <c r="H45" s="213"/>
      <c r="I45" s="201"/>
      <c r="K45" s="204"/>
      <c r="L45" s="118"/>
      <c r="M45" s="56"/>
      <c r="N45" s="83"/>
      <c r="P45" s="33"/>
      <c r="Q45" s="118"/>
      <c r="R45" s="60"/>
    </row>
    <row r="46" spans="1:18" s="232" customFormat="1" ht="21.75">
      <c r="A46" s="225">
        <v>42</v>
      </c>
      <c r="B46" s="226"/>
      <c r="C46" s="234"/>
      <c r="D46" s="228"/>
      <c r="E46" s="192"/>
      <c r="F46" s="228"/>
      <c r="G46" s="229"/>
      <c r="H46" s="230"/>
      <c r="I46" s="192"/>
      <c r="J46" s="128"/>
      <c r="K46" s="231"/>
      <c r="L46" s="228"/>
      <c r="M46" s="56"/>
      <c r="N46" s="129"/>
      <c r="P46" s="227"/>
      <c r="Q46" s="228"/>
      <c r="R46" s="227"/>
    </row>
    <row r="47" spans="1:18" ht="21.75">
      <c r="A47" s="17"/>
      <c r="B47" s="1"/>
      <c r="C47" s="3"/>
      <c r="D47" s="205" t="s">
        <v>667</v>
      </c>
      <c r="E47" s="190"/>
      <c r="F47" s="205" t="s">
        <v>670</v>
      </c>
      <c r="G47" s="195"/>
      <c r="H47" s="205" t="s">
        <v>668</v>
      </c>
      <c r="I47" s="200"/>
      <c r="J47" s="205" t="s">
        <v>669</v>
      </c>
      <c r="K47" s="203"/>
      <c r="L47" s="187" t="s">
        <v>665</v>
      </c>
      <c r="M47" s="186"/>
      <c r="N47" s="189" t="s">
        <v>666</v>
      </c>
      <c r="P47" s="3" t="s">
        <v>1</v>
      </c>
      <c r="Q47" s="3" t="s">
        <v>0</v>
      </c>
      <c r="R47" s="11" t="s">
        <v>2</v>
      </c>
    </row>
    <row r="48" spans="1:18" ht="21.75">
      <c r="A48" s="5" t="s">
        <v>3</v>
      </c>
      <c r="B48" s="15" t="s">
        <v>4</v>
      </c>
      <c r="C48" s="15" t="s">
        <v>5</v>
      </c>
      <c r="D48" s="206" t="s">
        <v>9</v>
      </c>
      <c r="E48" s="191" t="s">
        <v>8</v>
      </c>
      <c r="F48" s="206" t="s">
        <v>9</v>
      </c>
      <c r="G48" s="191" t="s">
        <v>8</v>
      </c>
      <c r="H48" s="206" t="s">
        <v>9</v>
      </c>
      <c r="I48" s="191" t="s">
        <v>8</v>
      </c>
      <c r="J48" s="206" t="s">
        <v>9</v>
      </c>
      <c r="K48" s="191" t="s">
        <v>8</v>
      </c>
      <c r="L48" s="18" t="s">
        <v>9</v>
      </c>
      <c r="M48" s="16" t="s">
        <v>8</v>
      </c>
      <c r="N48" s="185"/>
      <c r="P48" s="20" t="s">
        <v>6</v>
      </c>
      <c r="Q48" s="20" t="s">
        <v>671</v>
      </c>
      <c r="R48" s="5" t="s">
        <v>5</v>
      </c>
    </row>
    <row r="49" spans="1:18" ht="21.75">
      <c r="A49" s="38">
        <v>43</v>
      </c>
      <c r="B49" s="52"/>
      <c r="C49" s="30"/>
      <c r="D49" s="208"/>
      <c r="E49" s="192"/>
      <c r="F49" s="208"/>
      <c r="G49" s="196"/>
      <c r="H49" s="213"/>
      <c r="I49" s="201"/>
      <c r="K49" s="204"/>
      <c r="L49" s="118"/>
      <c r="M49" s="56"/>
      <c r="N49" s="83"/>
      <c r="P49" s="33"/>
      <c r="Q49" s="118"/>
      <c r="R49" s="33"/>
    </row>
    <row r="50" spans="1:18" ht="21.75">
      <c r="A50" s="38">
        <v>44</v>
      </c>
      <c r="B50" s="40"/>
      <c r="C50" s="33"/>
      <c r="D50" s="208"/>
      <c r="E50" s="192"/>
      <c r="F50" s="208"/>
      <c r="G50" s="196"/>
      <c r="H50" s="213"/>
      <c r="I50" s="201"/>
      <c r="K50" s="204"/>
      <c r="L50" s="118"/>
      <c r="M50" s="56"/>
      <c r="N50" s="83"/>
      <c r="P50" s="33"/>
      <c r="Q50" s="118"/>
      <c r="R50" s="59"/>
    </row>
    <row r="51" spans="1:18" ht="21.75">
      <c r="A51" s="38">
        <v>45</v>
      </c>
      <c r="B51" s="29"/>
      <c r="C51" s="33"/>
      <c r="D51" s="208"/>
      <c r="E51" s="192"/>
      <c r="F51" s="208"/>
      <c r="G51" s="196"/>
      <c r="H51" s="213"/>
      <c r="I51" s="201"/>
      <c r="K51" s="204"/>
      <c r="L51" s="118"/>
      <c r="M51" s="56"/>
      <c r="N51" s="83"/>
      <c r="P51" s="33"/>
      <c r="Q51" s="118"/>
      <c r="R51" s="33"/>
    </row>
    <row r="52" spans="1:18" ht="21.75">
      <c r="A52" s="38">
        <v>46</v>
      </c>
      <c r="B52" s="29"/>
      <c r="C52" s="33"/>
      <c r="D52" s="208"/>
      <c r="E52" s="192"/>
      <c r="F52" s="208"/>
      <c r="G52" s="196"/>
      <c r="H52" s="213"/>
      <c r="I52" s="201"/>
      <c r="K52" s="204"/>
      <c r="L52" s="118"/>
      <c r="M52" s="56"/>
      <c r="N52" s="83"/>
      <c r="P52" s="33"/>
      <c r="Q52" s="118"/>
      <c r="R52" s="33"/>
    </row>
    <row r="53" spans="1:18" ht="21.75">
      <c r="A53" s="38">
        <v>47</v>
      </c>
      <c r="B53" s="40"/>
      <c r="C53" s="33"/>
      <c r="D53" s="208"/>
      <c r="E53" s="192"/>
      <c r="F53" s="208"/>
      <c r="G53" s="196"/>
      <c r="H53" s="213"/>
      <c r="I53" s="201"/>
      <c r="K53" s="204"/>
      <c r="L53" s="118"/>
      <c r="M53" s="56"/>
      <c r="N53" s="83"/>
      <c r="P53" s="33"/>
      <c r="Q53" s="118"/>
      <c r="R53" s="33"/>
    </row>
    <row r="54" spans="1:18" ht="21.75">
      <c r="A54" s="38">
        <v>48</v>
      </c>
      <c r="B54" s="29"/>
      <c r="C54" s="33"/>
      <c r="D54" s="208"/>
      <c r="E54" s="192"/>
      <c r="F54" s="208"/>
      <c r="G54" s="196"/>
      <c r="H54" s="213"/>
      <c r="I54" s="201"/>
      <c r="K54" s="204"/>
      <c r="L54" s="118"/>
      <c r="M54" s="56"/>
      <c r="N54" s="83"/>
      <c r="P54" s="33"/>
      <c r="Q54" s="118"/>
      <c r="R54" s="33"/>
    </row>
    <row r="55" spans="1:18" ht="21.75">
      <c r="A55" s="38">
        <v>49</v>
      </c>
      <c r="B55" s="29"/>
      <c r="C55" s="30"/>
      <c r="D55" s="208"/>
      <c r="E55" s="192"/>
      <c r="F55" s="208"/>
      <c r="G55" s="196"/>
      <c r="H55" s="213"/>
      <c r="I55" s="201"/>
      <c r="K55" s="204"/>
      <c r="L55" s="118"/>
      <c r="M55" s="56"/>
      <c r="N55" s="83"/>
      <c r="P55" s="33"/>
      <c r="Q55" s="118"/>
      <c r="R55" s="33"/>
    </row>
    <row r="56" spans="1:18" ht="21.75">
      <c r="A56" s="38">
        <v>50</v>
      </c>
      <c r="B56" s="29"/>
      <c r="C56" s="33"/>
      <c r="D56" s="208"/>
      <c r="E56" s="192"/>
      <c r="F56" s="208"/>
      <c r="G56" s="196"/>
      <c r="H56" s="213"/>
      <c r="I56" s="201"/>
      <c r="K56" s="204"/>
      <c r="L56" s="118"/>
      <c r="M56" s="56"/>
      <c r="N56" s="83"/>
      <c r="P56" s="33"/>
      <c r="Q56" s="118"/>
      <c r="R56" s="33"/>
    </row>
    <row r="57" spans="1:18" ht="21.75">
      <c r="A57" s="38">
        <v>51</v>
      </c>
      <c r="B57" s="29"/>
      <c r="C57" s="33"/>
      <c r="D57" s="208"/>
      <c r="E57" s="192"/>
      <c r="F57" s="208"/>
      <c r="G57" s="196"/>
      <c r="H57" s="213"/>
      <c r="I57" s="201"/>
      <c r="K57" s="204"/>
      <c r="L57" s="118"/>
      <c r="M57" s="56"/>
      <c r="N57" s="83"/>
      <c r="P57" s="33"/>
      <c r="Q57" s="118"/>
      <c r="R57" s="33"/>
    </row>
    <row r="58" spans="1:18" ht="21.75">
      <c r="A58" s="38">
        <v>52</v>
      </c>
      <c r="B58" s="29"/>
      <c r="C58" s="33"/>
      <c r="D58" s="208"/>
      <c r="E58" s="192"/>
      <c r="F58" s="208"/>
      <c r="G58" s="196"/>
      <c r="H58" s="213"/>
      <c r="I58" s="201"/>
      <c r="K58" s="204"/>
      <c r="L58" s="118"/>
      <c r="M58" s="56"/>
      <c r="N58" s="83"/>
      <c r="P58" s="33"/>
      <c r="Q58" s="118"/>
      <c r="R58" s="33"/>
    </row>
    <row r="59" spans="1:18" ht="21.75">
      <c r="A59" s="38">
        <v>53</v>
      </c>
      <c r="B59" s="51"/>
      <c r="C59" s="46"/>
      <c r="D59" s="208"/>
      <c r="E59" s="192"/>
      <c r="F59" s="208"/>
      <c r="G59" s="196"/>
      <c r="H59" s="213"/>
      <c r="I59" s="201"/>
      <c r="K59" s="204"/>
      <c r="L59" s="118"/>
      <c r="M59" s="56"/>
      <c r="N59" s="83"/>
      <c r="P59" s="32"/>
      <c r="Q59" s="118"/>
      <c r="R59" s="61"/>
    </row>
    <row r="60" spans="1:18" ht="21.75">
      <c r="A60" s="38">
        <v>54</v>
      </c>
      <c r="B60" s="29"/>
      <c r="C60" s="58"/>
      <c r="D60" s="208"/>
      <c r="E60" s="192"/>
      <c r="F60" s="208"/>
      <c r="G60" s="196"/>
      <c r="H60" s="213"/>
      <c r="I60" s="201"/>
      <c r="K60" s="204"/>
      <c r="L60" s="118"/>
      <c r="M60" s="56"/>
      <c r="N60" s="83"/>
      <c r="P60" s="33"/>
      <c r="Q60" s="118"/>
      <c r="R60" s="33"/>
    </row>
    <row r="61" spans="1:18" ht="21.75">
      <c r="A61" s="38">
        <v>55</v>
      </c>
      <c r="B61" s="29"/>
      <c r="C61" s="33"/>
      <c r="D61" s="208"/>
      <c r="E61" s="192"/>
      <c r="F61" s="208"/>
      <c r="G61" s="196"/>
      <c r="H61" s="213"/>
      <c r="I61" s="201"/>
      <c r="K61" s="204"/>
      <c r="L61" s="118"/>
      <c r="M61" s="56"/>
      <c r="N61" s="83"/>
      <c r="P61" s="46"/>
      <c r="Q61" s="118"/>
      <c r="R61" s="46"/>
    </row>
    <row r="62" spans="1:18" ht="21.75">
      <c r="A62" s="38">
        <v>56</v>
      </c>
      <c r="B62" s="29"/>
      <c r="C62" s="33"/>
      <c r="D62" s="208"/>
      <c r="E62" s="192"/>
      <c r="F62" s="208"/>
      <c r="G62" s="196"/>
      <c r="H62" s="213"/>
      <c r="I62" s="201"/>
      <c r="K62" s="204"/>
      <c r="L62" s="118"/>
      <c r="M62" s="56"/>
      <c r="N62" s="83"/>
      <c r="P62" s="33"/>
      <c r="Q62" s="118"/>
      <c r="R62" s="33"/>
    </row>
    <row r="63" spans="1:18" ht="21.75">
      <c r="A63" s="38">
        <v>57</v>
      </c>
      <c r="B63" s="29"/>
      <c r="C63" s="33"/>
      <c r="D63" s="208"/>
      <c r="E63" s="192"/>
      <c r="F63" s="208"/>
      <c r="G63" s="196"/>
      <c r="H63" s="213"/>
      <c r="I63" s="201"/>
      <c r="K63" s="204"/>
      <c r="L63" s="118"/>
      <c r="M63" s="56"/>
      <c r="N63" s="83"/>
      <c r="P63" s="33"/>
      <c r="Q63" s="118"/>
      <c r="R63" s="33"/>
    </row>
    <row r="64" spans="1:18" ht="21.75">
      <c r="A64" s="38">
        <v>58</v>
      </c>
      <c r="B64" s="29"/>
      <c r="C64" s="32"/>
      <c r="D64" s="208"/>
      <c r="E64" s="192"/>
      <c r="F64" s="208"/>
      <c r="G64" s="196"/>
      <c r="H64" s="213"/>
      <c r="I64" s="201"/>
      <c r="K64" s="204"/>
      <c r="L64" s="118"/>
      <c r="M64" s="56"/>
      <c r="N64" s="83"/>
      <c r="P64" s="33"/>
      <c r="Q64" s="118"/>
      <c r="R64" s="33"/>
    </row>
    <row r="65" spans="1:18" ht="21.75">
      <c r="A65" s="38">
        <v>59</v>
      </c>
      <c r="B65" s="29"/>
      <c r="C65" s="33"/>
      <c r="D65" s="208"/>
      <c r="E65" s="192"/>
      <c r="F65" s="208"/>
      <c r="G65" s="196"/>
      <c r="H65" s="213"/>
      <c r="I65" s="201"/>
      <c r="K65" s="204"/>
      <c r="L65" s="118"/>
      <c r="M65" s="56"/>
      <c r="N65" s="83"/>
      <c r="P65" s="33"/>
      <c r="Q65" s="118"/>
      <c r="R65" s="33"/>
    </row>
    <row r="66" spans="1:18" ht="21.75">
      <c r="A66" s="38">
        <v>60</v>
      </c>
      <c r="B66" s="29"/>
      <c r="C66" s="33"/>
      <c r="D66" s="208"/>
      <c r="E66" s="192"/>
      <c r="F66" s="208"/>
      <c r="G66" s="196"/>
      <c r="H66" s="213"/>
      <c r="I66" s="201"/>
      <c r="K66" s="204"/>
      <c r="L66" s="118"/>
      <c r="M66" s="56"/>
      <c r="N66" s="83"/>
      <c r="P66" s="46"/>
      <c r="Q66" s="118"/>
      <c r="R66" s="46"/>
    </row>
    <row r="67" spans="1:18" ht="21.75">
      <c r="A67" s="38">
        <v>61</v>
      </c>
      <c r="B67" s="29"/>
      <c r="C67" s="33"/>
      <c r="D67" s="208"/>
      <c r="E67" s="192"/>
      <c r="F67" s="208"/>
      <c r="G67" s="196"/>
      <c r="H67" s="213"/>
      <c r="I67" s="201"/>
      <c r="K67" s="204"/>
      <c r="L67" s="118"/>
      <c r="M67" s="56"/>
      <c r="N67" s="83"/>
      <c r="P67" s="33"/>
      <c r="Q67" s="118"/>
      <c r="R67" s="33"/>
    </row>
    <row r="68" spans="1:18" ht="21.75">
      <c r="A68" s="38">
        <v>62</v>
      </c>
      <c r="B68" s="29"/>
      <c r="C68" s="33"/>
      <c r="D68" s="208"/>
      <c r="E68" s="192"/>
      <c r="F68" s="208"/>
      <c r="G68" s="196"/>
      <c r="H68" s="213"/>
      <c r="I68" s="201"/>
      <c r="K68" s="204"/>
      <c r="L68" s="118"/>
      <c r="M68" s="56"/>
      <c r="N68" s="83"/>
      <c r="P68" s="33"/>
      <c r="Q68" s="118"/>
      <c r="R68" s="33"/>
    </row>
    <row r="69" spans="1:18" ht="21.75">
      <c r="A69" s="38">
        <v>63</v>
      </c>
      <c r="B69" s="29"/>
      <c r="C69" s="33"/>
      <c r="D69" s="208"/>
      <c r="E69" s="192"/>
      <c r="F69" s="208"/>
      <c r="G69" s="196"/>
      <c r="H69" s="213"/>
      <c r="I69" s="201"/>
      <c r="K69" s="204"/>
      <c r="L69" s="118"/>
      <c r="M69" s="56"/>
      <c r="N69" s="83"/>
      <c r="P69" s="33"/>
      <c r="Q69" s="118"/>
      <c r="R69" s="33"/>
    </row>
    <row r="70" spans="1:18" ht="21.75">
      <c r="A70" s="17"/>
      <c r="B70" s="1"/>
      <c r="C70" s="3"/>
      <c r="D70" s="205" t="s">
        <v>667</v>
      </c>
      <c r="E70" s="190"/>
      <c r="F70" s="205" t="s">
        <v>670</v>
      </c>
      <c r="G70" s="195"/>
      <c r="H70" s="205" t="s">
        <v>668</v>
      </c>
      <c r="I70" s="200"/>
      <c r="J70" s="205" t="s">
        <v>669</v>
      </c>
      <c r="K70" s="203"/>
      <c r="L70" s="187" t="s">
        <v>665</v>
      </c>
      <c r="M70" s="186"/>
      <c r="N70" s="189" t="s">
        <v>666</v>
      </c>
      <c r="P70" s="3" t="s">
        <v>1</v>
      </c>
      <c r="Q70" s="3" t="s">
        <v>0</v>
      </c>
      <c r="R70" s="11" t="s">
        <v>2</v>
      </c>
    </row>
    <row r="71" spans="1:18" ht="21.75">
      <c r="A71" s="5" t="s">
        <v>3</v>
      </c>
      <c r="B71" s="15" t="s">
        <v>4</v>
      </c>
      <c r="C71" s="15" t="s">
        <v>5</v>
      </c>
      <c r="D71" s="206" t="s">
        <v>9</v>
      </c>
      <c r="E71" s="191" t="s">
        <v>8</v>
      </c>
      <c r="F71" s="206" t="s">
        <v>9</v>
      </c>
      <c r="G71" s="191" t="s">
        <v>8</v>
      </c>
      <c r="H71" s="206" t="s">
        <v>9</v>
      </c>
      <c r="I71" s="191" t="s">
        <v>8</v>
      </c>
      <c r="J71" s="206" t="s">
        <v>9</v>
      </c>
      <c r="K71" s="191" t="s">
        <v>8</v>
      </c>
      <c r="L71" s="18" t="s">
        <v>9</v>
      </c>
      <c r="M71" s="16" t="s">
        <v>8</v>
      </c>
      <c r="N71" s="185"/>
      <c r="P71" s="20" t="s">
        <v>6</v>
      </c>
      <c r="Q71" s="20" t="s">
        <v>671</v>
      </c>
      <c r="R71" s="5" t="s">
        <v>5</v>
      </c>
    </row>
    <row r="72" spans="1:18" ht="21.75">
      <c r="A72" s="38">
        <v>64</v>
      </c>
      <c r="B72" s="52"/>
      <c r="C72" s="30"/>
      <c r="D72" s="208"/>
      <c r="E72" s="192"/>
      <c r="F72" s="208"/>
      <c r="G72" s="196"/>
      <c r="H72" s="213"/>
      <c r="I72" s="201"/>
      <c r="K72" s="204"/>
      <c r="L72" s="118"/>
      <c r="M72" s="56"/>
      <c r="N72" s="83"/>
      <c r="P72" s="33"/>
      <c r="Q72" s="118"/>
      <c r="R72" s="33"/>
    </row>
    <row r="73" spans="1:18" ht="21.75">
      <c r="A73" s="38">
        <v>65</v>
      </c>
      <c r="B73" s="52"/>
      <c r="C73" s="30"/>
      <c r="D73" s="208"/>
      <c r="E73" s="192"/>
      <c r="F73" s="208"/>
      <c r="G73" s="196"/>
      <c r="H73" s="213"/>
      <c r="I73" s="201"/>
      <c r="K73" s="204"/>
      <c r="L73" s="118"/>
      <c r="M73" s="56"/>
      <c r="N73" s="83"/>
      <c r="P73" s="33"/>
      <c r="Q73" s="118"/>
      <c r="R73" s="39"/>
    </row>
    <row r="74" spans="1:18" ht="21.75">
      <c r="A74" s="38">
        <v>66</v>
      </c>
      <c r="B74" s="51"/>
      <c r="C74" s="33"/>
      <c r="D74" s="208"/>
      <c r="E74" s="192"/>
      <c r="F74" s="208"/>
      <c r="G74" s="196"/>
      <c r="H74" s="213"/>
      <c r="I74" s="201"/>
      <c r="K74" s="204"/>
      <c r="L74" s="118"/>
      <c r="M74" s="56"/>
      <c r="N74" s="83"/>
      <c r="P74" s="33"/>
      <c r="Q74" s="118"/>
      <c r="R74" s="59"/>
    </row>
    <row r="75" spans="1:18" ht="21.75">
      <c r="A75" s="38">
        <v>67</v>
      </c>
      <c r="B75" s="52"/>
      <c r="C75" s="30"/>
      <c r="D75" s="208"/>
      <c r="E75" s="192"/>
      <c r="F75" s="208"/>
      <c r="G75" s="196"/>
      <c r="H75" s="213"/>
      <c r="I75" s="201"/>
      <c r="K75" s="204"/>
      <c r="L75" s="118"/>
      <c r="M75" s="56"/>
      <c r="N75" s="83"/>
      <c r="P75" s="32"/>
      <c r="Q75" s="118"/>
      <c r="R75" s="32"/>
    </row>
    <row r="76" spans="1:18" ht="21.75">
      <c r="A76" s="38">
        <v>68</v>
      </c>
      <c r="B76" s="29"/>
      <c r="C76" s="33"/>
      <c r="D76" s="208"/>
      <c r="E76" s="192"/>
      <c r="F76" s="208"/>
      <c r="G76" s="196"/>
      <c r="H76" s="213"/>
      <c r="I76" s="201"/>
      <c r="K76" s="204"/>
      <c r="L76" s="118"/>
      <c r="M76" s="56"/>
      <c r="N76" s="83"/>
      <c r="P76" s="33"/>
      <c r="Q76" s="118"/>
      <c r="R76" s="59"/>
    </row>
    <row r="77" spans="1:18" ht="21.75">
      <c r="A77" s="38">
        <v>69</v>
      </c>
      <c r="B77" s="29"/>
      <c r="C77" s="33"/>
      <c r="D77" s="208"/>
      <c r="E77" s="192"/>
      <c r="F77" s="208"/>
      <c r="G77" s="196"/>
      <c r="H77" s="213"/>
      <c r="I77" s="201"/>
      <c r="K77" s="204"/>
      <c r="L77" s="118"/>
      <c r="M77" s="56"/>
      <c r="N77" s="83"/>
      <c r="P77" s="33"/>
      <c r="Q77" s="118"/>
      <c r="R77" s="59"/>
    </row>
    <row r="78" spans="1:18" ht="21.75">
      <c r="A78" s="38">
        <v>70</v>
      </c>
      <c r="B78" s="82"/>
      <c r="C78" s="73"/>
      <c r="D78" s="208"/>
      <c r="E78" s="192"/>
      <c r="F78" s="208"/>
      <c r="G78" s="196"/>
      <c r="H78" s="213"/>
      <c r="I78" s="201"/>
      <c r="K78" s="204"/>
      <c r="L78" s="118"/>
      <c r="M78" s="56"/>
      <c r="N78" s="83"/>
      <c r="P78" s="33"/>
      <c r="Q78" s="118"/>
      <c r="R78" s="88"/>
    </row>
    <row r="79" spans="1:18" ht="21.75">
      <c r="A79" s="38">
        <v>71</v>
      </c>
      <c r="B79" s="40"/>
      <c r="C79" s="33"/>
      <c r="D79" s="208"/>
      <c r="E79" s="192"/>
      <c r="F79" s="208"/>
      <c r="G79" s="196"/>
      <c r="H79" s="213"/>
      <c r="I79" s="201"/>
      <c r="K79" s="204"/>
      <c r="L79" s="118"/>
      <c r="M79" s="56"/>
      <c r="N79" s="83"/>
      <c r="P79" s="33"/>
      <c r="Q79" s="118"/>
      <c r="R79" s="39"/>
    </row>
    <row r="80" spans="1:18" ht="21.75">
      <c r="A80" s="38">
        <v>72</v>
      </c>
      <c r="B80" s="40"/>
      <c r="C80" s="30"/>
      <c r="D80" s="208"/>
      <c r="E80" s="192"/>
      <c r="F80" s="208"/>
      <c r="G80" s="196"/>
      <c r="H80" s="213"/>
      <c r="I80" s="201"/>
      <c r="K80" s="204"/>
      <c r="L80" s="118"/>
      <c r="M80" s="56"/>
      <c r="N80" s="83"/>
      <c r="P80" s="32"/>
      <c r="Q80" s="118"/>
      <c r="R80" s="57"/>
    </row>
    <row r="81" spans="1:18" ht="21.75">
      <c r="A81" s="38">
        <v>73</v>
      </c>
      <c r="B81" s="29"/>
      <c r="C81" s="33"/>
      <c r="D81" s="208"/>
      <c r="E81" s="192"/>
      <c r="F81" s="208"/>
      <c r="G81" s="196"/>
      <c r="H81" s="213"/>
      <c r="I81" s="201"/>
      <c r="K81" s="204"/>
      <c r="L81" s="118"/>
      <c r="M81" s="56"/>
      <c r="N81" s="83"/>
      <c r="P81" s="46"/>
      <c r="Q81" s="118"/>
      <c r="R81" s="33"/>
    </row>
    <row r="82" spans="1:18" ht="21.75">
      <c r="A82" s="38">
        <v>74</v>
      </c>
      <c r="B82" s="29"/>
      <c r="C82" s="33"/>
      <c r="D82" s="208"/>
      <c r="E82" s="192"/>
      <c r="F82" s="208"/>
      <c r="G82" s="196"/>
      <c r="H82" s="213"/>
      <c r="I82" s="201"/>
      <c r="K82" s="204"/>
      <c r="L82" s="118"/>
      <c r="M82" s="56"/>
      <c r="N82" s="83"/>
      <c r="P82" s="33"/>
      <c r="Q82" s="118"/>
      <c r="R82" s="33"/>
    </row>
    <row r="83" spans="1:18" ht="21.75">
      <c r="A83" s="38">
        <v>75</v>
      </c>
      <c r="B83" s="29"/>
      <c r="C83" s="33"/>
      <c r="D83" s="208"/>
      <c r="E83" s="192"/>
      <c r="F83" s="208"/>
      <c r="G83" s="196"/>
      <c r="H83" s="213"/>
      <c r="I83" s="201"/>
      <c r="K83" s="204"/>
      <c r="L83" s="118"/>
      <c r="M83" s="56"/>
      <c r="N83" s="83"/>
      <c r="P83" s="33"/>
      <c r="Q83" s="118"/>
      <c r="R83" s="33"/>
    </row>
    <row r="84" spans="1:18" ht="21.75">
      <c r="A84" s="38">
        <v>76</v>
      </c>
      <c r="B84" s="29"/>
      <c r="C84" s="33"/>
      <c r="D84" s="208"/>
      <c r="E84" s="192"/>
      <c r="F84" s="208"/>
      <c r="G84" s="196"/>
      <c r="H84" s="213"/>
      <c r="I84" s="201"/>
      <c r="K84" s="204"/>
      <c r="L84" s="118"/>
      <c r="M84" s="56"/>
      <c r="N84" s="83"/>
      <c r="P84" s="33"/>
      <c r="Q84" s="118"/>
      <c r="R84" s="33"/>
    </row>
    <row r="85" spans="1:18" ht="21.75">
      <c r="A85" s="38">
        <v>77</v>
      </c>
      <c r="B85" s="29"/>
      <c r="C85" s="58"/>
      <c r="D85" s="208"/>
      <c r="E85" s="192"/>
      <c r="F85" s="208"/>
      <c r="G85" s="196"/>
      <c r="H85" s="213"/>
      <c r="I85" s="201"/>
      <c r="K85" s="204"/>
      <c r="L85" s="118"/>
      <c r="M85" s="56"/>
      <c r="N85" s="83"/>
      <c r="P85" s="46"/>
      <c r="Q85" s="118"/>
      <c r="R85" s="61"/>
    </row>
    <row r="86" spans="1:18" ht="21.75">
      <c r="A86" s="38">
        <v>78</v>
      </c>
      <c r="B86" s="29"/>
      <c r="C86" s="58"/>
      <c r="D86" s="208"/>
      <c r="E86" s="192"/>
      <c r="F86" s="208"/>
      <c r="G86" s="196"/>
      <c r="H86" s="213"/>
      <c r="I86" s="201"/>
      <c r="K86" s="204"/>
      <c r="L86" s="118"/>
      <c r="M86" s="56"/>
      <c r="N86" s="83"/>
      <c r="P86" s="46"/>
      <c r="Q86" s="118"/>
      <c r="R86" s="46"/>
    </row>
    <row r="87" spans="1:18" ht="21.75">
      <c r="A87" s="38">
        <v>79</v>
      </c>
      <c r="B87" s="29"/>
      <c r="C87" s="33"/>
      <c r="D87" s="208"/>
      <c r="E87" s="192"/>
      <c r="F87" s="208"/>
      <c r="G87" s="196"/>
      <c r="H87" s="213"/>
      <c r="I87" s="201"/>
      <c r="K87" s="204"/>
      <c r="L87" s="118"/>
      <c r="M87" s="56"/>
      <c r="N87" s="83"/>
      <c r="P87" s="33"/>
      <c r="Q87" s="118"/>
      <c r="R87" s="33"/>
    </row>
    <row r="88" spans="1:18" ht="21.75">
      <c r="A88" s="38">
        <v>80</v>
      </c>
      <c r="B88" s="29"/>
      <c r="C88" s="33"/>
      <c r="D88" s="208"/>
      <c r="E88" s="192"/>
      <c r="F88" s="208"/>
      <c r="G88" s="196"/>
      <c r="H88" s="213"/>
      <c r="I88" s="201"/>
      <c r="K88" s="204"/>
      <c r="L88" s="118"/>
      <c r="M88" s="56"/>
      <c r="N88" s="83"/>
      <c r="P88" s="33"/>
      <c r="Q88" s="118"/>
      <c r="R88" s="33"/>
    </row>
    <row r="89" spans="1:18" ht="21.75">
      <c r="A89" s="38">
        <v>81</v>
      </c>
      <c r="B89" s="29"/>
      <c r="C89" s="58"/>
      <c r="D89" s="208"/>
      <c r="E89" s="192"/>
      <c r="F89" s="208"/>
      <c r="G89" s="196"/>
      <c r="H89" s="213"/>
      <c r="I89" s="201"/>
      <c r="K89" s="204"/>
      <c r="L89" s="118"/>
      <c r="M89" s="56"/>
      <c r="N89" s="83"/>
      <c r="P89" s="47"/>
      <c r="Q89" s="118"/>
      <c r="R89" s="33"/>
    </row>
    <row r="90" spans="1:18" ht="21.75">
      <c r="A90" s="38">
        <v>82</v>
      </c>
      <c r="B90" s="29"/>
      <c r="C90" s="33"/>
      <c r="D90" s="208"/>
      <c r="E90" s="192"/>
      <c r="F90" s="208"/>
      <c r="G90" s="196"/>
      <c r="H90" s="213"/>
      <c r="I90" s="201"/>
      <c r="K90" s="204"/>
      <c r="L90" s="118"/>
      <c r="M90" s="56"/>
      <c r="N90" s="83"/>
      <c r="P90" s="33"/>
      <c r="Q90" s="118"/>
      <c r="R90" s="33"/>
    </row>
    <row r="91" spans="1:18" ht="21.75">
      <c r="A91" s="38">
        <v>83</v>
      </c>
      <c r="B91" s="29"/>
      <c r="C91" s="33"/>
      <c r="D91" s="208"/>
      <c r="E91" s="192"/>
      <c r="F91" s="208"/>
      <c r="G91" s="196"/>
      <c r="H91" s="213"/>
      <c r="I91" s="201"/>
      <c r="K91" s="204"/>
      <c r="L91" s="118"/>
      <c r="M91" s="56"/>
      <c r="N91" s="83"/>
      <c r="P91" s="33"/>
      <c r="Q91" s="118"/>
      <c r="R91" s="33"/>
    </row>
    <row r="92" spans="1:18" ht="21.75">
      <c r="A92" s="38">
        <v>84</v>
      </c>
      <c r="B92" s="29"/>
      <c r="C92" s="33"/>
      <c r="D92" s="208"/>
      <c r="E92" s="192"/>
      <c r="F92" s="208"/>
      <c r="G92" s="196"/>
      <c r="H92" s="213"/>
      <c r="I92" s="201"/>
      <c r="K92" s="204"/>
      <c r="L92" s="118"/>
      <c r="M92" s="56"/>
      <c r="N92" s="83"/>
      <c r="P92" s="33"/>
      <c r="Q92" s="118"/>
      <c r="R92" s="59"/>
    </row>
    <row r="93" spans="1:18" ht="21.75">
      <c r="A93" s="17"/>
      <c r="B93" s="1"/>
      <c r="C93" s="3"/>
      <c r="D93" s="205" t="s">
        <v>667</v>
      </c>
      <c r="E93" s="190"/>
      <c r="F93" s="205" t="s">
        <v>670</v>
      </c>
      <c r="G93" s="195"/>
      <c r="H93" s="205" t="s">
        <v>668</v>
      </c>
      <c r="I93" s="200"/>
      <c r="J93" s="205" t="s">
        <v>669</v>
      </c>
      <c r="K93" s="203"/>
      <c r="L93" s="187" t="s">
        <v>665</v>
      </c>
      <c r="M93" s="186"/>
      <c r="N93" s="189" t="s">
        <v>666</v>
      </c>
      <c r="P93" s="3" t="s">
        <v>1</v>
      </c>
      <c r="Q93" s="3" t="s">
        <v>0</v>
      </c>
      <c r="R93" s="11" t="s">
        <v>2</v>
      </c>
    </row>
    <row r="94" spans="1:18" ht="21.75">
      <c r="A94" s="5" t="s">
        <v>3</v>
      </c>
      <c r="B94" s="15" t="s">
        <v>4</v>
      </c>
      <c r="C94" s="15" t="s">
        <v>5</v>
      </c>
      <c r="D94" s="206" t="s">
        <v>9</v>
      </c>
      <c r="E94" s="191" t="s">
        <v>8</v>
      </c>
      <c r="F94" s="206" t="s">
        <v>9</v>
      </c>
      <c r="G94" s="191" t="s">
        <v>8</v>
      </c>
      <c r="H94" s="206" t="s">
        <v>9</v>
      </c>
      <c r="I94" s="191" t="s">
        <v>8</v>
      </c>
      <c r="J94" s="206" t="s">
        <v>9</v>
      </c>
      <c r="K94" s="191" t="s">
        <v>8</v>
      </c>
      <c r="L94" s="18" t="s">
        <v>9</v>
      </c>
      <c r="M94" s="16" t="s">
        <v>8</v>
      </c>
      <c r="N94" s="185"/>
      <c r="P94" s="20" t="s">
        <v>6</v>
      </c>
      <c r="Q94" s="20" t="s">
        <v>671</v>
      </c>
      <c r="R94" s="5" t="s">
        <v>5</v>
      </c>
    </row>
    <row r="95" spans="1:18" ht="21.75">
      <c r="A95" s="38">
        <v>85</v>
      </c>
      <c r="B95" s="29"/>
      <c r="C95" s="33"/>
      <c r="D95" s="208"/>
      <c r="E95" s="192"/>
      <c r="F95" s="208"/>
      <c r="G95" s="196"/>
      <c r="H95" s="213"/>
      <c r="I95" s="201"/>
      <c r="K95" s="204"/>
      <c r="L95" s="118"/>
      <c r="M95" s="56"/>
      <c r="N95" s="83"/>
      <c r="P95" s="47"/>
      <c r="Q95" s="118"/>
      <c r="R95" s="33"/>
    </row>
    <row r="96" spans="1:18" ht="21.75">
      <c r="A96" s="38">
        <v>86</v>
      </c>
      <c r="B96" s="29"/>
      <c r="C96" s="33"/>
      <c r="D96" s="208"/>
      <c r="E96" s="192"/>
      <c r="F96" s="208"/>
      <c r="G96" s="196"/>
      <c r="H96" s="213"/>
      <c r="I96" s="201"/>
      <c r="K96" s="204"/>
      <c r="L96" s="118"/>
      <c r="M96" s="56"/>
      <c r="N96" s="83"/>
      <c r="P96" s="33"/>
      <c r="Q96" s="118"/>
      <c r="R96" s="33"/>
    </row>
    <row r="97" spans="1:18" ht="21.75">
      <c r="A97" s="38">
        <v>87</v>
      </c>
      <c r="B97" s="40"/>
      <c r="C97" s="33"/>
      <c r="D97" s="208"/>
      <c r="E97" s="192"/>
      <c r="F97" s="208"/>
      <c r="G97" s="196"/>
      <c r="H97" s="213"/>
      <c r="I97" s="201"/>
      <c r="K97" s="204"/>
      <c r="L97" s="118"/>
      <c r="M97" s="56"/>
      <c r="N97" s="83"/>
      <c r="P97" s="33"/>
      <c r="Q97" s="118"/>
      <c r="R97" s="59"/>
    </row>
    <row r="98" spans="1:18" ht="21.75">
      <c r="A98" s="38">
        <v>88</v>
      </c>
      <c r="B98" s="29"/>
      <c r="C98" s="33"/>
      <c r="D98" s="208"/>
      <c r="E98" s="192"/>
      <c r="F98" s="208"/>
      <c r="G98" s="196"/>
      <c r="H98" s="213"/>
      <c r="I98" s="201"/>
      <c r="K98" s="204"/>
      <c r="L98" s="118"/>
      <c r="M98" s="56"/>
      <c r="N98" s="83"/>
      <c r="P98" s="119"/>
      <c r="Q98" s="118"/>
      <c r="R98" s="33"/>
    </row>
    <row r="99" spans="1:18" ht="21.75">
      <c r="A99" s="38">
        <v>89</v>
      </c>
      <c r="B99" s="29"/>
      <c r="C99" s="33"/>
      <c r="D99" s="208"/>
      <c r="E99" s="192"/>
      <c r="F99" s="208"/>
      <c r="G99" s="196"/>
      <c r="H99" s="213"/>
      <c r="I99" s="201"/>
      <c r="K99" s="204"/>
      <c r="L99" s="118"/>
      <c r="M99" s="56"/>
      <c r="N99" s="83"/>
      <c r="P99" s="33"/>
      <c r="Q99" s="118"/>
      <c r="R99" s="33"/>
    </row>
    <row r="100" spans="1:18" ht="21.75">
      <c r="A100" s="38">
        <v>90</v>
      </c>
      <c r="B100" s="29"/>
      <c r="C100" s="32"/>
      <c r="D100" s="208"/>
      <c r="E100" s="192"/>
      <c r="F100" s="208"/>
      <c r="G100" s="196"/>
      <c r="H100" s="213"/>
      <c r="I100" s="201"/>
      <c r="K100" s="204"/>
      <c r="L100" s="118"/>
      <c r="M100" s="56"/>
      <c r="N100" s="83"/>
      <c r="P100" s="33"/>
      <c r="Q100" s="118"/>
      <c r="R100" s="33"/>
    </row>
    <row r="101" spans="1:18" ht="21.75">
      <c r="A101" s="38">
        <v>91</v>
      </c>
      <c r="B101" s="29"/>
      <c r="C101" s="33"/>
      <c r="D101" s="207"/>
      <c r="E101" s="192"/>
      <c r="F101" s="208"/>
      <c r="G101" s="196"/>
      <c r="H101" s="213"/>
      <c r="I101" s="201"/>
      <c r="K101" s="204"/>
      <c r="L101" s="118"/>
      <c r="M101" s="56"/>
      <c r="N101" s="83"/>
      <c r="P101" s="33"/>
      <c r="Q101" s="118"/>
      <c r="R101" s="33"/>
    </row>
    <row r="102" spans="1:18" ht="21.75">
      <c r="A102" s="38">
        <v>92</v>
      </c>
      <c r="B102" s="29"/>
      <c r="C102" s="33"/>
      <c r="D102" s="207"/>
      <c r="E102" s="192"/>
      <c r="F102" s="208"/>
      <c r="G102" s="196"/>
      <c r="H102" s="213"/>
      <c r="I102" s="201"/>
      <c r="K102" s="204"/>
      <c r="L102" s="118"/>
      <c r="M102" s="56"/>
      <c r="N102" s="83"/>
      <c r="P102" s="119"/>
      <c r="Q102" s="118"/>
      <c r="R102" s="33"/>
    </row>
    <row r="103" spans="1:18" ht="21.75">
      <c r="A103" s="38">
        <v>93</v>
      </c>
      <c r="B103" s="29"/>
      <c r="C103" s="33"/>
      <c r="D103" s="207"/>
      <c r="E103" s="192"/>
      <c r="F103" s="208"/>
      <c r="G103" s="196"/>
      <c r="H103" s="213"/>
      <c r="I103" s="201"/>
      <c r="K103" s="204"/>
      <c r="L103" s="118"/>
      <c r="M103" s="56"/>
      <c r="N103" s="83"/>
      <c r="P103" s="46"/>
      <c r="Q103" s="118"/>
      <c r="R103" s="46"/>
    </row>
    <row r="104" spans="1:18" ht="21.75">
      <c r="A104" s="38">
        <v>94</v>
      </c>
      <c r="B104" s="29"/>
      <c r="C104" s="33"/>
      <c r="D104" s="207"/>
      <c r="E104" s="192"/>
      <c r="F104" s="208"/>
      <c r="G104" s="196"/>
      <c r="H104" s="213"/>
      <c r="I104" s="201"/>
      <c r="K104" s="204"/>
      <c r="L104" s="118"/>
      <c r="M104" s="56"/>
      <c r="N104" s="83"/>
      <c r="P104" s="33"/>
      <c r="Q104" s="118"/>
      <c r="R104" s="33"/>
    </row>
    <row r="105" spans="1:18" ht="21.75">
      <c r="A105" s="38">
        <v>95</v>
      </c>
      <c r="B105" s="29"/>
      <c r="C105" s="33"/>
      <c r="D105" s="207"/>
      <c r="E105" s="192"/>
      <c r="F105" s="208"/>
      <c r="G105" s="196"/>
      <c r="H105" s="213"/>
      <c r="I105" s="201"/>
      <c r="K105" s="204"/>
      <c r="L105" s="118"/>
      <c r="M105" s="56"/>
      <c r="N105" s="83"/>
      <c r="P105" s="46"/>
      <c r="Q105" s="118"/>
      <c r="R105" s="46"/>
    </row>
    <row r="106" spans="1:18" ht="21.75">
      <c r="A106" s="38">
        <v>96</v>
      </c>
      <c r="B106" s="29"/>
      <c r="C106" s="33"/>
      <c r="D106" s="207"/>
      <c r="E106" s="192"/>
      <c r="F106" s="208"/>
      <c r="G106" s="196"/>
      <c r="H106" s="213"/>
      <c r="I106" s="201"/>
      <c r="K106" s="204"/>
      <c r="L106" s="118"/>
      <c r="M106" s="56"/>
      <c r="N106" s="83"/>
      <c r="P106" s="33"/>
      <c r="Q106" s="118"/>
      <c r="R106" s="33"/>
    </row>
    <row r="107" spans="1:18" ht="21.75">
      <c r="A107" s="38">
        <v>97</v>
      </c>
      <c r="B107" s="29"/>
      <c r="C107" s="33"/>
      <c r="D107" s="207"/>
      <c r="E107" s="192"/>
      <c r="F107" s="208"/>
      <c r="G107" s="196"/>
      <c r="H107" s="213"/>
      <c r="I107" s="201"/>
      <c r="K107" s="204"/>
      <c r="L107" s="118"/>
      <c r="M107" s="56"/>
      <c r="N107" s="83"/>
      <c r="P107" s="33"/>
      <c r="Q107" s="118"/>
      <c r="R107" s="33"/>
    </row>
    <row r="108" spans="1:18" ht="21.75">
      <c r="A108" s="38">
        <v>98</v>
      </c>
      <c r="B108" s="29"/>
      <c r="C108" s="33"/>
      <c r="D108" s="207"/>
      <c r="E108" s="192"/>
      <c r="F108" s="208"/>
      <c r="G108" s="196"/>
      <c r="H108" s="213"/>
      <c r="I108" s="201"/>
      <c r="K108" s="204"/>
      <c r="L108" s="118"/>
      <c r="M108" s="56"/>
      <c r="N108" s="83"/>
      <c r="P108" s="33"/>
      <c r="Q108" s="118"/>
      <c r="R108" s="33"/>
    </row>
    <row r="109" spans="1:18" ht="21.75">
      <c r="A109" s="38">
        <v>99</v>
      </c>
      <c r="B109" s="40"/>
      <c r="C109" s="33"/>
      <c r="D109" s="208"/>
      <c r="E109" s="192"/>
      <c r="F109" s="208"/>
      <c r="G109" s="196"/>
      <c r="H109" s="213"/>
      <c r="I109" s="201"/>
      <c r="K109" s="204"/>
      <c r="L109" s="118"/>
      <c r="M109" s="56"/>
      <c r="N109" s="83"/>
      <c r="P109" s="33"/>
      <c r="Q109" s="118"/>
      <c r="R109" s="59"/>
    </row>
    <row r="110" spans="1:18" s="232" customFormat="1" ht="21.75">
      <c r="A110" s="225">
        <v>100</v>
      </c>
      <c r="B110" s="226"/>
      <c r="C110" s="227"/>
      <c r="D110" s="228"/>
      <c r="E110" s="192"/>
      <c r="F110" s="228"/>
      <c r="G110" s="229"/>
      <c r="H110" s="230"/>
      <c r="I110" s="192"/>
      <c r="J110" s="128"/>
      <c r="K110" s="231"/>
      <c r="L110" s="228"/>
      <c r="M110" s="56"/>
      <c r="N110" s="129"/>
      <c r="P110" s="227"/>
      <c r="Q110" s="228"/>
      <c r="R110" s="227"/>
    </row>
    <row r="111" spans="1:18" ht="21.75">
      <c r="A111" s="38">
        <v>101</v>
      </c>
      <c r="B111" s="29"/>
      <c r="C111" s="32"/>
      <c r="D111" s="208"/>
      <c r="E111" s="192"/>
      <c r="F111" s="208"/>
      <c r="G111" s="196"/>
      <c r="H111" s="213"/>
      <c r="I111" s="201"/>
      <c r="K111" s="204"/>
      <c r="L111" s="118"/>
      <c r="M111" s="56"/>
      <c r="N111" s="83"/>
      <c r="P111" s="33"/>
      <c r="Q111" s="118"/>
      <c r="R111" s="33"/>
    </row>
    <row r="112" spans="1:18" ht="21.75">
      <c r="A112" s="38">
        <v>102</v>
      </c>
      <c r="B112" s="29"/>
      <c r="C112" s="33"/>
      <c r="D112" s="208"/>
      <c r="E112" s="192"/>
      <c r="F112" s="208"/>
      <c r="G112" s="196"/>
      <c r="H112" s="213"/>
      <c r="I112" s="201"/>
      <c r="K112" s="204"/>
      <c r="L112" s="118"/>
      <c r="M112" s="56"/>
      <c r="N112" s="83"/>
      <c r="P112" s="33"/>
      <c r="Q112" s="118"/>
      <c r="R112" s="33"/>
    </row>
    <row r="113" spans="1:18" ht="21.75">
      <c r="A113" s="38">
        <v>103</v>
      </c>
      <c r="B113" s="52"/>
      <c r="C113" s="30"/>
      <c r="D113" s="208"/>
      <c r="E113" s="192"/>
      <c r="F113" s="208"/>
      <c r="G113" s="196"/>
      <c r="H113" s="213"/>
      <c r="I113" s="201"/>
      <c r="K113" s="204"/>
      <c r="L113" s="118"/>
      <c r="M113" s="56"/>
      <c r="N113" s="83"/>
      <c r="P113" s="33"/>
      <c r="Q113" s="118"/>
      <c r="R113" s="33"/>
    </row>
    <row r="114" spans="1:18" ht="21.75">
      <c r="A114" s="38">
        <v>104</v>
      </c>
      <c r="B114" s="29"/>
      <c r="C114" s="33"/>
      <c r="D114" s="208"/>
      <c r="E114" s="192"/>
      <c r="F114" s="208"/>
      <c r="G114" s="196"/>
      <c r="H114" s="213"/>
      <c r="I114" s="201"/>
      <c r="K114" s="204"/>
      <c r="L114" s="118"/>
      <c r="M114" s="56"/>
      <c r="N114" s="83"/>
      <c r="P114" s="33"/>
      <c r="Q114" s="118"/>
      <c r="R114" s="33"/>
    </row>
    <row r="115" spans="1:18" ht="21.75">
      <c r="A115" s="38">
        <v>105</v>
      </c>
      <c r="B115" s="29"/>
      <c r="C115" s="33"/>
      <c r="D115" s="208"/>
      <c r="E115" s="192"/>
      <c r="F115" s="208"/>
      <c r="G115" s="196"/>
      <c r="H115" s="213"/>
      <c r="I115" s="201"/>
      <c r="K115" s="204"/>
      <c r="L115" s="118"/>
      <c r="M115" s="56"/>
      <c r="N115" s="83"/>
      <c r="P115" s="33"/>
      <c r="Q115" s="118"/>
      <c r="R115" s="33"/>
    </row>
    <row r="116" spans="1:18" ht="21.75">
      <c r="A116" s="17"/>
      <c r="B116" s="1"/>
      <c r="C116" s="3"/>
      <c r="D116" s="205" t="s">
        <v>667</v>
      </c>
      <c r="E116" s="190"/>
      <c r="F116" s="205" t="s">
        <v>670</v>
      </c>
      <c r="G116" s="195"/>
      <c r="H116" s="205" t="s">
        <v>668</v>
      </c>
      <c r="I116" s="200"/>
      <c r="J116" s="205" t="s">
        <v>669</v>
      </c>
      <c r="K116" s="203"/>
      <c r="L116" s="187" t="s">
        <v>665</v>
      </c>
      <c r="M116" s="186"/>
      <c r="N116" s="189" t="s">
        <v>666</v>
      </c>
      <c r="P116" s="3" t="s">
        <v>1</v>
      </c>
      <c r="Q116" s="3" t="s">
        <v>0</v>
      </c>
      <c r="R116" s="11" t="s">
        <v>2</v>
      </c>
    </row>
    <row r="117" spans="1:18" ht="21.75">
      <c r="A117" s="5" t="s">
        <v>3</v>
      </c>
      <c r="B117" s="15" t="s">
        <v>4</v>
      </c>
      <c r="C117" s="15" t="s">
        <v>5</v>
      </c>
      <c r="D117" s="206" t="s">
        <v>9</v>
      </c>
      <c r="E117" s="191" t="s">
        <v>8</v>
      </c>
      <c r="F117" s="206" t="s">
        <v>9</v>
      </c>
      <c r="G117" s="191" t="s">
        <v>8</v>
      </c>
      <c r="H117" s="206" t="s">
        <v>9</v>
      </c>
      <c r="I117" s="191" t="s">
        <v>8</v>
      </c>
      <c r="J117" s="206" t="s">
        <v>9</v>
      </c>
      <c r="K117" s="191" t="s">
        <v>8</v>
      </c>
      <c r="L117" s="18" t="s">
        <v>9</v>
      </c>
      <c r="M117" s="16" t="s">
        <v>8</v>
      </c>
      <c r="N117" s="185"/>
      <c r="P117" s="20" t="s">
        <v>6</v>
      </c>
      <c r="Q117" s="20" t="s">
        <v>671</v>
      </c>
      <c r="R117" s="5" t="s">
        <v>5</v>
      </c>
    </row>
    <row r="118" spans="1:18" ht="21.75">
      <c r="A118" s="38">
        <v>106</v>
      </c>
      <c r="B118" s="29"/>
      <c r="C118" s="33"/>
      <c r="D118" s="208"/>
      <c r="E118" s="192"/>
      <c r="F118" s="208"/>
      <c r="G118" s="196"/>
      <c r="H118" s="213"/>
      <c r="I118" s="201"/>
      <c r="K118" s="204"/>
      <c r="L118" s="118"/>
      <c r="M118" s="56"/>
      <c r="N118" s="83"/>
      <c r="P118" s="33"/>
      <c r="Q118" s="118"/>
      <c r="R118" s="33"/>
    </row>
    <row r="119" spans="1:18" ht="21.75">
      <c r="A119" s="38">
        <v>107</v>
      </c>
      <c r="B119" s="40"/>
      <c r="C119" s="33"/>
      <c r="D119" s="208"/>
      <c r="E119" s="192"/>
      <c r="F119" s="208"/>
      <c r="G119" s="196"/>
      <c r="H119" s="213"/>
      <c r="I119" s="201"/>
      <c r="K119" s="204"/>
      <c r="L119" s="118"/>
      <c r="M119" s="56"/>
      <c r="N119" s="83"/>
      <c r="P119" s="33"/>
      <c r="Q119" s="118"/>
      <c r="R119" s="59"/>
    </row>
    <row r="120" spans="1:18" ht="21.75">
      <c r="A120" s="38">
        <v>108</v>
      </c>
      <c r="B120" s="29"/>
      <c r="C120" s="33"/>
      <c r="D120" s="208"/>
      <c r="E120" s="192"/>
      <c r="F120" s="208"/>
      <c r="G120" s="196"/>
      <c r="H120" s="213"/>
      <c r="I120" s="201"/>
      <c r="K120" s="204"/>
      <c r="L120" s="118"/>
      <c r="M120" s="56"/>
      <c r="N120" s="83"/>
      <c r="P120" s="33"/>
      <c r="Q120" s="118"/>
      <c r="R120" s="33"/>
    </row>
    <row r="121" spans="1:18" ht="21.75">
      <c r="A121" s="38">
        <v>109</v>
      </c>
      <c r="B121" s="29"/>
      <c r="C121" s="33"/>
      <c r="D121" s="208"/>
      <c r="E121" s="192"/>
      <c r="F121" s="208"/>
      <c r="G121" s="196"/>
      <c r="H121" s="213"/>
      <c r="I121" s="201"/>
      <c r="K121" s="204"/>
      <c r="L121" s="118"/>
      <c r="M121" s="56"/>
      <c r="N121" s="83"/>
      <c r="P121" s="33"/>
      <c r="Q121" s="118"/>
      <c r="R121" s="33"/>
    </row>
    <row r="122" spans="1:18" ht="21.75">
      <c r="A122" s="38">
        <v>110</v>
      </c>
      <c r="B122" s="29"/>
      <c r="C122" s="33"/>
      <c r="D122" s="208"/>
      <c r="E122" s="192"/>
      <c r="F122" s="208"/>
      <c r="G122" s="196"/>
      <c r="H122" s="213"/>
      <c r="I122" s="201"/>
      <c r="K122" s="204"/>
      <c r="L122" s="118"/>
      <c r="M122" s="56"/>
      <c r="N122" s="83"/>
      <c r="P122" s="33"/>
      <c r="Q122" s="118"/>
      <c r="R122" s="33"/>
    </row>
    <row r="123" spans="1:18" ht="21.75">
      <c r="A123" s="38">
        <v>111</v>
      </c>
      <c r="B123" s="29"/>
      <c r="C123" s="33"/>
      <c r="D123" s="208"/>
      <c r="E123" s="192"/>
      <c r="F123" s="208"/>
      <c r="G123" s="196"/>
      <c r="H123" s="213"/>
      <c r="I123" s="201"/>
      <c r="K123" s="204"/>
      <c r="L123" s="118"/>
      <c r="M123" s="56"/>
      <c r="N123" s="83"/>
      <c r="P123" s="33"/>
      <c r="Q123" s="118"/>
      <c r="R123" s="33"/>
    </row>
    <row r="124" spans="1:18" ht="21.75">
      <c r="A124" s="38">
        <v>112</v>
      </c>
      <c r="B124" s="53"/>
      <c r="C124" s="33"/>
      <c r="D124" s="208"/>
      <c r="E124" s="192"/>
      <c r="F124" s="208"/>
      <c r="G124" s="196"/>
      <c r="H124" s="213"/>
      <c r="I124" s="201"/>
      <c r="K124" s="204"/>
      <c r="L124" s="118"/>
      <c r="M124" s="56"/>
      <c r="N124" s="83"/>
      <c r="P124" s="33"/>
      <c r="Q124" s="118"/>
      <c r="R124" s="33"/>
    </row>
    <row r="125" spans="1:18" ht="21.75">
      <c r="A125" s="38">
        <v>113</v>
      </c>
      <c r="B125" s="40"/>
      <c r="C125" s="33"/>
      <c r="D125" s="208"/>
      <c r="E125" s="192"/>
      <c r="F125" s="208"/>
      <c r="G125" s="196"/>
      <c r="H125" s="213"/>
      <c r="I125" s="201"/>
      <c r="K125" s="204"/>
      <c r="L125" s="118"/>
      <c r="M125" s="56"/>
      <c r="N125" s="83"/>
      <c r="P125" s="46"/>
      <c r="Q125" s="118"/>
      <c r="R125" s="46"/>
    </row>
    <row r="126" spans="1:18" ht="21.75">
      <c r="A126" s="38">
        <v>114</v>
      </c>
      <c r="B126" s="29"/>
      <c r="C126" s="33"/>
      <c r="D126" s="208"/>
      <c r="E126" s="192"/>
      <c r="F126" s="208"/>
      <c r="G126" s="196"/>
      <c r="H126" s="213"/>
      <c r="I126" s="201"/>
      <c r="K126" s="204"/>
      <c r="L126" s="118"/>
      <c r="M126" s="56"/>
      <c r="N126" s="83"/>
      <c r="P126" s="33"/>
      <c r="Q126" s="118"/>
      <c r="R126" s="33"/>
    </row>
    <row r="127" spans="1:18" ht="21.75">
      <c r="A127" s="38">
        <v>115</v>
      </c>
      <c r="B127" s="52"/>
      <c r="C127" s="30"/>
      <c r="D127" s="208"/>
      <c r="E127" s="192"/>
      <c r="F127" s="208"/>
      <c r="G127" s="196"/>
      <c r="H127" s="213"/>
      <c r="I127" s="201"/>
      <c r="K127" s="204"/>
      <c r="L127" s="118"/>
      <c r="M127" s="56"/>
      <c r="N127" s="83"/>
      <c r="P127" s="33"/>
      <c r="Q127" s="118"/>
      <c r="R127" s="33"/>
    </row>
    <row r="128" spans="1:18" ht="21.75">
      <c r="A128" s="38">
        <v>116</v>
      </c>
      <c r="B128" s="51"/>
      <c r="C128" s="46"/>
      <c r="D128" s="208"/>
      <c r="E128" s="192"/>
      <c r="F128" s="208"/>
      <c r="G128" s="196"/>
      <c r="H128" s="213"/>
      <c r="I128" s="201"/>
      <c r="K128" s="204"/>
      <c r="L128" s="118"/>
      <c r="M128" s="56"/>
      <c r="N128" s="83"/>
      <c r="P128" s="46"/>
      <c r="Q128" s="118"/>
      <c r="R128" s="62"/>
    </row>
    <row r="129" spans="1:18" ht="21.75">
      <c r="A129" s="38">
        <v>117</v>
      </c>
      <c r="B129" s="29"/>
      <c r="C129" s="33"/>
      <c r="D129" s="208"/>
      <c r="E129" s="192"/>
      <c r="F129" s="208"/>
      <c r="G129" s="196"/>
      <c r="H129" s="213"/>
      <c r="I129" s="201"/>
      <c r="K129" s="204"/>
      <c r="L129" s="118"/>
      <c r="M129" s="56"/>
      <c r="N129" s="83"/>
      <c r="P129" s="46"/>
      <c r="Q129" s="118"/>
      <c r="R129" s="46"/>
    </row>
    <row r="130" spans="1:18" ht="21.75">
      <c r="A130" s="38">
        <v>118</v>
      </c>
      <c r="B130" s="29"/>
      <c r="C130" s="32"/>
      <c r="D130" s="208"/>
      <c r="E130" s="192"/>
      <c r="F130" s="208"/>
      <c r="G130" s="196"/>
      <c r="H130" s="213"/>
      <c r="I130" s="201"/>
      <c r="K130" s="204"/>
      <c r="L130" s="118"/>
      <c r="M130" s="56"/>
      <c r="N130" s="83"/>
      <c r="P130" s="33"/>
      <c r="Q130" s="118"/>
      <c r="R130" s="33"/>
    </row>
    <row r="131" spans="1:18" ht="21.75">
      <c r="A131" s="38">
        <v>119</v>
      </c>
      <c r="B131" s="29"/>
      <c r="C131" s="33"/>
      <c r="D131" s="208"/>
      <c r="E131" s="192"/>
      <c r="F131" s="208"/>
      <c r="G131" s="196"/>
      <c r="H131" s="213"/>
      <c r="I131" s="201"/>
      <c r="K131" s="204"/>
      <c r="L131" s="118"/>
      <c r="M131" s="56"/>
      <c r="N131" s="83"/>
      <c r="P131" s="33"/>
      <c r="Q131" s="118"/>
      <c r="R131" s="33"/>
    </row>
    <row r="132" spans="1:18" ht="21.75">
      <c r="A132" s="38">
        <v>120</v>
      </c>
      <c r="B132" s="29"/>
      <c r="C132" s="33"/>
      <c r="D132" s="208"/>
      <c r="E132" s="192"/>
      <c r="F132" s="208"/>
      <c r="G132" s="196"/>
      <c r="H132" s="213"/>
      <c r="I132" s="201"/>
      <c r="K132" s="204"/>
      <c r="L132" s="118"/>
      <c r="M132" s="56"/>
      <c r="N132" s="83"/>
      <c r="P132" s="33"/>
      <c r="Q132" s="118"/>
      <c r="R132" s="33"/>
    </row>
    <row r="133" spans="1:18" ht="21.75">
      <c r="A133" s="38">
        <v>121</v>
      </c>
      <c r="B133" s="29"/>
      <c r="C133" s="33"/>
      <c r="D133" s="208"/>
      <c r="E133" s="192"/>
      <c r="F133" s="208"/>
      <c r="G133" s="196"/>
      <c r="H133" s="213"/>
      <c r="I133" s="201"/>
      <c r="K133" s="204"/>
      <c r="L133" s="118"/>
      <c r="M133" s="56"/>
      <c r="N133" s="83"/>
      <c r="P133" s="33"/>
      <c r="Q133" s="118"/>
      <c r="R133" s="33"/>
    </row>
    <row r="134" spans="1:18" ht="21.75">
      <c r="A134" s="38">
        <v>122</v>
      </c>
      <c r="B134" s="29"/>
      <c r="C134" s="33"/>
      <c r="D134" s="208"/>
      <c r="E134" s="192"/>
      <c r="F134" s="208"/>
      <c r="G134" s="196"/>
      <c r="H134" s="213"/>
      <c r="I134" s="201"/>
      <c r="K134" s="204"/>
      <c r="L134" s="118"/>
      <c r="M134" s="56"/>
      <c r="N134" s="83"/>
      <c r="P134" s="33"/>
      <c r="Q134" s="118"/>
      <c r="R134" s="33"/>
    </row>
    <row r="135" spans="1:18" ht="21.75">
      <c r="A135" s="38">
        <v>123</v>
      </c>
      <c r="B135" s="29"/>
      <c r="C135" s="33"/>
      <c r="D135" s="208"/>
      <c r="E135" s="192"/>
      <c r="F135" s="208"/>
      <c r="G135" s="196"/>
      <c r="H135" s="213"/>
      <c r="I135" s="201"/>
      <c r="K135" s="204"/>
      <c r="L135" s="118"/>
      <c r="M135" s="56"/>
      <c r="N135" s="83"/>
      <c r="P135" s="33"/>
      <c r="Q135" s="118"/>
      <c r="R135" s="33"/>
    </row>
    <row r="136" spans="1:18" s="55" customFormat="1" ht="21.75">
      <c r="A136" s="38">
        <v>124</v>
      </c>
      <c r="B136" s="29"/>
      <c r="C136" s="33"/>
      <c r="D136" s="208"/>
      <c r="E136" s="192"/>
      <c r="F136" s="208"/>
      <c r="G136" s="196"/>
      <c r="H136" s="213"/>
      <c r="I136" s="201"/>
      <c r="J136" s="216"/>
      <c r="K136" s="204"/>
      <c r="L136" s="118"/>
      <c r="M136" s="56"/>
      <c r="N136" s="183"/>
      <c r="P136" s="33"/>
      <c r="Q136" s="118"/>
      <c r="R136" s="33"/>
    </row>
    <row r="137" spans="1:18" ht="21.75">
      <c r="A137" s="38">
        <v>125</v>
      </c>
      <c r="B137" s="29"/>
      <c r="C137" s="33"/>
      <c r="D137" s="208"/>
      <c r="E137" s="192"/>
      <c r="F137" s="208"/>
      <c r="G137" s="196"/>
      <c r="H137" s="213"/>
      <c r="I137" s="201"/>
      <c r="K137" s="204"/>
      <c r="L137" s="118"/>
      <c r="M137" s="56"/>
      <c r="N137" s="83"/>
      <c r="P137" s="33"/>
      <c r="Q137" s="118"/>
      <c r="R137" s="33"/>
    </row>
    <row r="138" spans="1:18" ht="21.75">
      <c r="A138" s="38">
        <v>126</v>
      </c>
      <c r="B138" s="29"/>
      <c r="C138" s="30"/>
      <c r="D138" s="208"/>
      <c r="E138" s="192"/>
      <c r="F138" s="208"/>
      <c r="G138" s="196"/>
      <c r="H138" s="213"/>
      <c r="I138" s="201"/>
      <c r="K138" s="204"/>
      <c r="L138" s="118"/>
      <c r="M138" s="56"/>
      <c r="N138" s="83"/>
      <c r="P138" s="33"/>
      <c r="Q138" s="118"/>
      <c r="R138" s="33"/>
    </row>
    <row r="139" spans="1:18" ht="21.75">
      <c r="A139" s="17"/>
      <c r="B139" s="1"/>
      <c r="C139" s="3"/>
      <c r="D139" s="205" t="s">
        <v>667</v>
      </c>
      <c r="E139" s="190"/>
      <c r="F139" s="205" t="s">
        <v>670</v>
      </c>
      <c r="G139" s="195"/>
      <c r="H139" s="205" t="s">
        <v>668</v>
      </c>
      <c r="I139" s="200"/>
      <c r="J139" s="205" t="s">
        <v>669</v>
      </c>
      <c r="K139" s="203"/>
      <c r="L139" s="187" t="s">
        <v>665</v>
      </c>
      <c r="M139" s="186"/>
      <c r="N139" s="189" t="s">
        <v>666</v>
      </c>
      <c r="P139" s="3" t="s">
        <v>1</v>
      </c>
      <c r="Q139" s="3" t="s">
        <v>0</v>
      </c>
      <c r="R139" s="11" t="s">
        <v>2</v>
      </c>
    </row>
    <row r="140" spans="1:18" ht="21.75">
      <c r="A140" s="5" t="s">
        <v>3</v>
      </c>
      <c r="B140" s="15" t="s">
        <v>4</v>
      </c>
      <c r="C140" s="15" t="s">
        <v>5</v>
      </c>
      <c r="D140" s="206" t="s">
        <v>9</v>
      </c>
      <c r="E140" s="191" t="s">
        <v>8</v>
      </c>
      <c r="F140" s="206" t="s">
        <v>9</v>
      </c>
      <c r="G140" s="191" t="s">
        <v>8</v>
      </c>
      <c r="H140" s="206" t="s">
        <v>9</v>
      </c>
      <c r="I140" s="191" t="s">
        <v>8</v>
      </c>
      <c r="J140" s="206" t="s">
        <v>9</v>
      </c>
      <c r="K140" s="191" t="s">
        <v>8</v>
      </c>
      <c r="L140" s="18" t="s">
        <v>9</v>
      </c>
      <c r="M140" s="16" t="s">
        <v>8</v>
      </c>
      <c r="N140" s="185"/>
      <c r="P140" s="20" t="s">
        <v>6</v>
      </c>
      <c r="Q140" s="20" t="s">
        <v>671</v>
      </c>
      <c r="R140" s="5" t="s">
        <v>5</v>
      </c>
    </row>
    <row r="141" spans="1:18" ht="21.75">
      <c r="A141" s="38">
        <v>127</v>
      </c>
      <c r="B141" s="29"/>
      <c r="C141" s="33"/>
      <c r="D141" s="208"/>
      <c r="E141" s="192"/>
      <c r="F141" s="208"/>
      <c r="G141" s="196"/>
      <c r="H141" s="213"/>
      <c r="I141" s="201"/>
      <c r="K141" s="204"/>
      <c r="L141" s="118"/>
      <c r="M141" s="56"/>
      <c r="N141" s="83"/>
      <c r="P141" s="33"/>
      <c r="Q141" s="118"/>
      <c r="R141" s="33"/>
    </row>
    <row r="142" spans="1:18" ht="21.75">
      <c r="A142" s="38">
        <v>128</v>
      </c>
      <c r="B142" s="29"/>
      <c r="C142" s="33"/>
      <c r="D142" s="208"/>
      <c r="E142" s="192"/>
      <c r="F142" s="208"/>
      <c r="G142" s="196"/>
      <c r="H142" s="213"/>
      <c r="I142" s="201"/>
      <c r="K142" s="204"/>
      <c r="L142" s="118"/>
      <c r="M142" s="56"/>
      <c r="N142" s="83"/>
      <c r="P142" s="33"/>
      <c r="Q142" s="118"/>
      <c r="R142" s="33"/>
    </row>
    <row r="143" spans="1:18" ht="21.75">
      <c r="A143" s="38">
        <v>129</v>
      </c>
      <c r="B143" s="40"/>
      <c r="C143" s="33"/>
      <c r="D143" s="208"/>
      <c r="E143" s="192"/>
      <c r="F143" s="208"/>
      <c r="G143" s="196"/>
      <c r="H143" s="213"/>
      <c r="I143" s="201"/>
      <c r="K143" s="204"/>
      <c r="L143" s="118"/>
      <c r="M143" s="56"/>
      <c r="N143" s="83"/>
      <c r="P143" s="33"/>
      <c r="Q143" s="118"/>
      <c r="R143" s="39"/>
    </row>
    <row r="144" spans="1:18" ht="21.75">
      <c r="A144" s="38">
        <v>130</v>
      </c>
      <c r="B144" s="29"/>
      <c r="C144" s="32"/>
      <c r="D144" s="208"/>
      <c r="E144" s="192"/>
      <c r="F144" s="208"/>
      <c r="G144" s="196"/>
      <c r="H144" s="213"/>
      <c r="I144" s="201"/>
      <c r="K144" s="204"/>
      <c r="L144" s="118"/>
      <c r="M144" s="56"/>
      <c r="N144" s="83"/>
      <c r="P144" s="33"/>
      <c r="Q144" s="118"/>
      <c r="R144" s="33"/>
    </row>
    <row r="145" spans="1:18" ht="21.75">
      <c r="A145" s="38">
        <v>131</v>
      </c>
      <c r="B145" s="29"/>
      <c r="C145" s="33"/>
      <c r="D145" s="208"/>
      <c r="E145" s="192"/>
      <c r="F145" s="208"/>
      <c r="G145" s="196"/>
      <c r="H145" s="213"/>
      <c r="I145" s="201"/>
      <c r="K145" s="204"/>
      <c r="L145" s="118"/>
      <c r="M145" s="56"/>
      <c r="N145" s="83"/>
      <c r="P145" s="33"/>
      <c r="Q145" s="118"/>
      <c r="R145" s="33"/>
    </row>
    <row r="146" spans="1:18" ht="21.75">
      <c r="A146" s="38">
        <v>132</v>
      </c>
      <c r="B146" s="29"/>
      <c r="C146" s="33"/>
      <c r="D146" s="208"/>
      <c r="E146" s="192"/>
      <c r="F146" s="208"/>
      <c r="G146" s="196"/>
      <c r="H146" s="213"/>
      <c r="I146" s="201"/>
      <c r="K146" s="204"/>
      <c r="L146" s="118"/>
      <c r="M146" s="56"/>
      <c r="N146" s="83"/>
      <c r="P146" s="33"/>
      <c r="Q146" s="118"/>
      <c r="R146" s="33"/>
    </row>
    <row r="147" spans="1:18" ht="21.75">
      <c r="A147" s="38">
        <v>133</v>
      </c>
      <c r="B147" s="29"/>
      <c r="C147" s="58"/>
      <c r="D147" s="208"/>
      <c r="E147" s="192"/>
      <c r="F147" s="208"/>
      <c r="G147" s="196"/>
      <c r="H147" s="213"/>
      <c r="I147" s="201"/>
      <c r="K147" s="204"/>
      <c r="L147" s="118"/>
      <c r="M147" s="56"/>
      <c r="N147" s="83"/>
      <c r="P147" s="33"/>
      <c r="Q147" s="118"/>
      <c r="R147" s="33"/>
    </row>
    <row r="148" spans="1:18" ht="21.75">
      <c r="A148" s="38">
        <v>134</v>
      </c>
      <c r="B148" s="29"/>
      <c r="C148" s="33"/>
      <c r="D148" s="208"/>
      <c r="E148" s="192"/>
      <c r="F148" s="208"/>
      <c r="G148" s="196"/>
      <c r="H148" s="213"/>
      <c r="I148" s="201"/>
      <c r="K148" s="204"/>
      <c r="L148" s="118"/>
      <c r="M148" s="56"/>
      <c r="N148" s="83"/>
      <c r="P148" s="46"/>
      <c r="Q148" s="118"/>
      <c r="R148" s="46"/>
    </row>
    <row r="149" spans="1:18" ht="21.75">
      <c r="A149" s="38">
        <v>135</v>
      </c>
      <c r="B149" s="29"/>
      <c r="C149" s="33"/>
      <c r="D149" s="208"/>
      <c r="E149" s="192"/>
      <c r="F149" s="208"/>
      <c r="G149" s="196"/>
      <c r="H149" s="213"/>
      <c r="I149" s="201"/>
      <c r="K149" s="204"/>
      <c r="L149" s="118"/>
      <c r="M149" s="56"/>
      <c r="N149" s="83"/>
      <c r="P149" s="33"/>
      <c r="Q149" s="118"/>
      <c r="R149" s="33"/>
    </row>
    <row r="150" spans="1:18" ht="21.75">
      <c r="A150" s="38">
        <v>136</v>
      </c>
      <c r="B150" s="29"/>
      <c r="C150" s="33"/>
      <c r="D150" s="208"/>
      <c r="E150" s="192"/>
      <c r="F150" s="208"/>
      <c r="G150" s="196"/>
      <c r="H150" s="213"/>
      <c r="I150" s="201"/>
      <c r="K150" s="204"/>
      <c r="L150" s="118"/>
      <c r="M150" s="56"/>
      <c r="N150" s="83"/>
      <c r="P150" s="46"/>
      <c r="Q150" s="118"/>
      <c r="R150" s="46"/>
    </row>
    <row r="151" spans="1:18" ht="21.75">
      <c r="A151" s="38">
        <v>137</v>
      </c>
      <c r="B151" s="29"/>
      <c r="C151" s="33"/>
      <c r="D151" s="208"/>
      <c r="E151" s="192"/>
      <c r="F151" s="208"/>
      <c r="G151" s="196"/>
      <c r="H151" s="213"/>
      <c r="I151" s="201"/>
      <c r="K151" s="204"/>
      <c r="L151" s="118"/>
      <c r="M151" s="56"/>
      <c r="N151" s="83"/>
      <c r="P151" s="33"/>
      <c r="Q151" s="118"/>
      <c r="R151" s="33"/>
    </row>
    <row r="152" spans="1:18" ht="21.75">
      <c r="A152" s="38">
        <v>138</v>
      </c>
      <c r="B152" s="29"/>
      <c r="C152" s="33"/>
      <c r="D152" s="208"/>
      <c r="E152" s="192"/>
      <c r="F152" s="208"/>
      <c r="G152" s="196"/>
      <c r="H152" s="213"/>
      <c r="I152" s="201"/>
      <c r="K152" s="204"/>
      <c r="L152" s="118"/>
      <c r="M152" s="56"/>
      <c r="N152" s="83"/>
      <c r="P152" s="46"/>
      <c r="Q152" s="118"/>
      <c r="R152" s="46"/>
    </row>
    <row r="153" spans="1:18" ht="21.75">
      <c r="A153" s="38">
        <v>139</v>
      </c>
      <c r="B153" s="29"/>
      <c r="C153" s="33"/>
      <c r="D153" s="208"/>
      <c r="E153" s="192"/>
      <c r="F153" s="208"/>
      <c r="G153" s="196"/>
      <c r="H153" s="213"/>
      <c r="I153" s="201"/>
      <c r="K153" s="204"/>
      <c r="L153" s="118"/>
      <c r="M153" s="56"/>
      <c r="N153" s="83"/>
      <c r="P153" s="46"/>
      <c r="Q153" s="118"/>
      <c r="R153" s="61"/>
    </row>
    <row r="154" spans="1:18" ht="21.75">
      <c r="A154" s="38">
        <v>140</v>
      </c>
      <c r="B154" s="29"/>
      <c r="C154" s="33"/>
      <c r="D154" s="208"/>
      <c r="E154" s="192"/>
      <c r="F154" s="208"/>
      <c r="G154" s="196"/>
      <c r="H154" s="213"/>
      <c r="I154" s="201"/>
      <c r="K154" s="204"/>
      <c r="L154" s="118"/>
      <c r="M154" s="56"/>
      <c r="N154" s="83"/>
      <c r="P154" s="33"/>
      <c r="Q154" s="118"/>
      <c r="R154" s="33"/>
    </row>
    <row r="155" spans="1:18" ht="21.75">
      <c r="A155" s="38">
        <v>141</v>
      </c>
      <c r="B155" s="40"/>
      <c r="C155" s="33"/>
      <c r="D155" s="208"/>
      <c r="E155" s="192"/>
      <c r="F155" s="208"/>
      <c r="G155" s="196"/>
      <c r="H155" s="213"/>
      <c r="I155" s="201"/>
      <c r="K155" s="204"/>
      <c r="L155" s="118"/>
      <c r="M155" s="56"/>
      <c r="N155" s="83"/>
      <c r="P155" s="33"/>
      <c r="Q155" s="118"/>
      <c r="R155" s="62"/>
    </row>
    <row r="156" spans="1:18" ht="21.75">
      <c r="A156" s="38">
        <v>142</v>
      </c>
      <c r="B156" s="29"/>
      <c r="C156" s="33"/>
      <c r="D156" s="208"/>
      <c r="E156" s="192"/>
      <c r="F156" s="208"/>
      <c r="G156" s="196"/>
      <c r="H156" s="213"/>
      <c r="I156" s="201"/>
      <c r="K156" s="204"/>
      <c r="L156" s="118"/>
      <c r="M156" s="56"/>
      <c r="N156" s="83"/>
      <c r="P156" s="33"/>
      <c r="Q156" s="118"/>
      <c r="R156" s="33"/>
    </row>
    <row r="157" spans="1:18" ht="21.75">
      <c r="A157" s="38">
        <v>143</v>
      </c>
      <c r="B157" s="29"/>
      <c r="C157" s="33"/>
      <c r="D157" s="208"/>
      <c r="E157" s="192"/>
      <c r="F157" s="208"/>
      <c r="G157" s="196"/>
      <c r="H157" s="213"/>
      <c r="I157" s="201"/>
      <c r="K157" s="204"/>
      <c r="L157" s="118"/>
      <c r="M157" s="56"/>
      <c r="N157" s="83"/>
      <c r="P157" s="46"/>
      <c r="Q157" s="118"/>
      <c r="R157" s="33"/>
    </row>
    <row r="158" spans="1:18" ht="21.75">
      <c r="A158" s="38">
        <v>144</v>
      </c>
      <c r="B158" s="29"/>
      <c r="C158" s="33"/>
      <c r="D158" s="208"/>
      <c r="E158" s="192"/>
      <c r="F158" s="208"/>
      <c r="G158" s="196"/>
      <c r="H158" s="213"/>
      <c r="I158" s="201"/>
      <c r="K158" s="204"/>
      <c r="L158" s="118"/>
      <c r="M158" s="56"/>
      <c r="N158" s="83"/>
      <c r="P158" s="33"/>
      <c r="Q158" s="118"/>
      <c r="R158" s="33"/>
    </row>
    <row r="159" spans="1:18" ht="21.75">
      <c r="A159" s="38">
        <v>145</v>
      </c>
      <c r="B159" s="40"/>
      <c r="C159" s="33"/>
      <c r="D159" s="208"/>
      <c r="E159" s="192"/>
      <c r="F159" s="208"/>
      <c r="G159" s="196"/>
      <c r="H159" s="213"/>
      <c r="I159" s="201"/>
      <c r="K159" s="204"/>
      <c r="L159" s="118"/>
      <c r="M159" s="56"/>
      <c r="N159" s="83"/>
      <c r="P159" s="33"/>
      <c r="Q159" s="118"/>
      <c r="R159" s="33"/>
    </row>
    <row r="160" spans="1:18" ht="21.75">
      <c r="A160" s="38">
        <v>146</v>
      </c>
      <c r="B160" s="29"/>
      <c r="C160" s="33"/>
      <c r="D160" s="208"/>
      <c r="E160" s="192"/>
      <c r="F160" s="208"/>
      <c r="G160" s="196"/>
      <c r="H160" s="213"/>
      <c r="I160" s="201"/>
      <c r="K160" s="204"/>
      <c r="L160" s="118"/>
      <c r="M160" s="56"/>
      <c r="N160" s="83"/>
      <c r="P160" s="33"/>
      <c r="Q160" s="118"/>
      <c r="R160" s="33"/>
    </row>
    <row r="161" spans="1:18" ht="21.75">
      <c r="A161" s="38">
        <v>147</v>
      </c>
      <c r="B161" s="29"/>
      <c r="C161" s="33"/>
      <c r="D161" s="208"/>
      <c r="E161" s="192"/>
      <c r="F161" s="208"/>
      <c r="G161" s="196"/>
      <c r="H161" s="213"/>
      <c r="I161" s="201"/>
      <c r="K161" s="204"/>
      <c r="L161" s="118"/>
      <c r="M161" s="56"/>
      <c r="N161" s="83"/>
      <c r="P161" s="33"/>
      <c r="Q161" s="118"/>
      <c r="R161" s="33"/>
    </row>
    <row r="162" spans="1:18" ht="21.75">
      <c r="A162" s="17"/>
      <c r="B162" s="1"/>
      <c r="C162" s="3"/>
      <c r="D162" s="205" t="s">
        <v>667</v>
      </c>
      <c r="E162" s="190"/>
      <c r="F162" s="205" t="s">
        <v>670</v>
      </c>
      <c r="G162" s="195"/>
      <c r="H162" s="205" t="s">
        <v>668</v>
      </c>
      <c r="I162" s="200"/>
      <c r="J162" s="205" t="s">
        <v>669</v>
      </c>
      <c r="K162" s="203"/>
      <c r="L162" s="187" t="s">
        <v>665</v>
      </c>
      <c r="M162" s="186"/>
      <c r="N162" s="189" t="s">
        <v>666</v>
      </c>
      <c r="P162" s="3" t="s">
        <v>1</v>
      </c>
      <c r="Q162" s="3" t="s">
        <v>0</v>
      </c>
      <c r="R162" s="11" t="s">
        <v>2</v>
      </c>
    </row>
    <row r="163" spans="1:18" ht="21.75">
      <c r="A163" s="5" t="s">
        <v>3</v>
      </c>
      <c r="B163" s="15" t="s">
        <v>4</v>
      </c>
      <c r="C163" s="15" t="s">
        <v>5</v>
      </c>
      <c r="D163" s="206" t="s">
        <v>9</v>
      </c>
      <c r="E163" s="191" t="s">
        <v>8</v>
      </c>
      <c r="F163" s="206" t="s">
        <v>9</v>
      </c>
      <c r="G163" s="191" t="s">
        <v>8</v>
      </c>
      <c r="H163" s="206" t="s">
        <v>9</v>
      </c>
      <c r="I163" s="191" t="s">
        <v>8</v>
      </c>
      <c r="J163" s="206" t="s">
        <v>9</v>
      </c>
      <c r="K163" s="191" t="s">
        <v>8</v>
      </c>
      <c r="L163" s="18" t="s">
        <v>9</v>
      </c>
      <c r="M163" s="16" t="s">
        <v>8</v>
      </c>
      <c r="N163" s="185"/>
      <c r="P163" s="20" t="s">
        <v>6</v>
      </c>
      <c r="Q163" s="20" t="s">
        <v>671</v>
      </c>
      <c r="R163" s="5" t="s">
        <v>5</v>
      </c>
    </row>
    <row r="164" spans="1:18" ht="21.75">
      <c r="A164" s="38">
        <v>148</v>
      </c>
      <c r="B164" s="29"/>
      <c r="C164" s="33"/>
      <c r="D164" s="208"/>
      <c r="E164" s="192"/>
      <c r="F164" s="208"/>
      <c r="G164" s="196"/>
      <c r="H164" s="213"/>
      <c r="I164" s="201"/>
      <c r="K164" s="204"/>
      <c r="L164" s="118"/>
      <c r="M164" s="56"/>
      <c r="N164" s="83"/>
      <c r="P164" s="33"/>
      <c r="Q164" s="118"/>
      <c r="R164" s="33"/>
    </row>
    <row r="165" spans="1:18" ht="21.75">
      <c r="A165" s="38">
        <v>149</v>
      </c>
      <c r="B165" s="29"/>
      <c r="C165" s="33"/>
      <c r="D165" s="208"/>
      <c r="E165" s="192"/>
      <c r="F165" s="208"/>
      <c r="G165" s="196"/>
      <c r="H165" s="213"/>
      <c r="I165" s="201"/>
      <c r="K165" s="204"/>
      <c r="L165" s="118"/>
      <c r="M165" s="56"/>
      <c r="N165" s="83"/>
      <c r="P165" s="33"/>
      <c r="Q165" s="118"/>
      <c r="R165" s="33"/>
    </row>
    <row r="166" spans="1:18" ht="21.75">
      <c r="A166" s="38">
        <v>150</v>
      </c>
      <c r="B166" s="29"/>
      <c r="C166" s="33"/>
      <c r="D166" s="208"/>
      <c r="E166" s="192"/>
      <c r="F166" s="208"/>
      <c r="G166" s="196"/>
      <c r="H166" s="213"/>
      <c r="I166" s="201"/>
      <c r="K166" s="204"/>
      <c r="L166" s="118"/>
      <c r="M166" s="56"/>
      <c r="N166" s="83"/>
      <c r="P166" s="33"/>
      <c r="Q166" s="118"/>
      <c r="R166" s="33"/>
    </row>
    <row r="167" spans="1:18" ht="21.75">
      <c r="A167" s="38">
        <v>151</v>
      </c>
      <c r="B167" s="29"/>
      <c r="C167" s="33"/>
      <c r="D167" s="208"/>
      <c r="E167" s="192"/>
      <c r="F167" s="208"/>
      <c r="G167" s="196"/>
      <c r="H167" s="213"/>
      <c r="I167" s="201"/>
      <c r="K167" s="204"/>
      <c r="L167" s="118"/>
      <c r="M167" s="56"/>
      <c r="N167" s="83"/>
      <c r="P167" s="103"/>
      <c r="Q167" s="118"/>
      <c r="R167" s="33"/>
    </row>
    <row r="168" spans="1:18" ht="21.75">
      <c r="A168" s="38">
        <v>152</v>
      </c>
      <c r="B168" s="29"/>
      <c r="C168" s="33"/>
      <c r="D168" s="208"/>
      <c r="E168" s="192"/>
      <c r="F168" s="208"/>
      <c r="G168" s="196"/>
      <c r="H168" s="213"/>
      <c r="I168" s="201"/>
      <c r="K168" s="204"/>
      <c r="L168" s="118"/>
      <c r="M168" s="56"/>
      <c r="N168" s="83"/>
      <c r="P168" s="103"/>
      <c r="Q168" s="118"/>
      <c r="R168" s="120"/>
    </row>
    <row r="169" spans="1:18" ht="21.75">
      <c r="A169" s="38">
        <v>153</v>
      </c>
      <c r="B169" s="29"/>
      <c r="C169" s="33"/>
      <c r="D169" s="208"/>
      <c r="E169" s="192"/>
      <c r="F169" s="208"/>
      <c r="G169" s="196"/>
      <c r="H169" s="213"/>
      <c r="I169" s="201"/>
      <c r="K169" s="204"/>
      <c r="L169" s="118"/>
      <c r="M169" s="56"/>
      <c r="N169" s="83"/>
      <c r="P169" s="103"/>
      <c r="Q169" s="118"/>
      <c r="R169" s="33"/>
    </row>
    <row r="170" spans="1:18" ht="21.75">
      <c r="A170" s="38">
        <v>154</v>
      </c>
      <c r="B170" s="29"/>
      <c r="C170" s="33"/>
      <c r="D170" s="208"/>
      <c r="E170" s="192"/>
      <c r="F170" s="208"/>
      <c r="G170" s="196"/>
      <c r="H170" s="213"/>
      <c r="I170" s="201"/>
      <c r="K170" s="204"/>
      <c r="L170" s="118"/>
      <c r="M170" s="56"/>
      <c r="N170" s="83"/>
      <c r="P170" s="46"/>
      <c r="Q170" s="118"/>
      <c r="R170" s="46"/>
    </row>
    <row r="171" spans="1:18" ht="21.75">
      <c r="A171" s="38">
        <v>155</v>
      </c>
      <c r="B171" s="29"/>
      <c r="C171" s="33"/>
      <c r="D171" s="208"/>
      <c r="E171" s="192"/>
      <c r="F171" s="208"/>
      <c r="G171" s="196"/>
      <c r="H171" s="213"/>
      <c r="I171" s="201"/>
      <c r="K171" s="204"/>
      <c r="L171" s="118"/>
      <c r="M171" s="56"/>
      <c r="N171" s="83"/>
      <c r="P171" s="33"/>
      <c r="Q171" s="118"/>
      <c r="R171" s="33"/>
    </row>
    <row r="172" spans="1:18" ht="21.75">
      <c r="A172" s="38">
        <v>156</v>
      </c>
      <c r="B172" s="29"/>
      <c r="C172" s="33"/>
      <c r="D172" s="208"/>
      <c r="E172" s="192"/>
      <c r="F172" s="208"/>
      <c r="G172" s="196"/>
      <c r="H172" s="213"/>
      <c r="I172" s="201"/>
      <c r="K172" s="204"/>
      <c r="L172" s="118"/>
      <c r="M172" s="56"/>
      <c r="N172" s="83"/>
      <c r="P172" s="33"/>
      <c r="Q172" s="118"/>
      <c r="R172" s="62"/>
    </row>
    <row r="173" spans="1:18" ht="21.75">
      <c r="A173" s="38">
        <v>157</v>
      </c>
      <c r="B173" s="29"/>
      <c r="C173" s="33"/>
      <c r="D173" s="208"/>
      <c r="E173" s="192"/>
      <c r="F173" s="208"/>
      <c r="G173" s="196"/>
      <c r="H173" s="213"/>
      <c r="I173" s="201"/>
      <c r="K173" s="204"/>
      <c r="L173" s="118"/>
      <c r="M173" s="56"/>
      <c r="N173" s="83"/>
      <c r="P173" s="33"/>
      <c r="Q173" s="118"/>
      <c r="R173" s="63"/>
    </row>
    <row r="174" spans="1:18" ht="21.75">
      <c r="A174" s="38">
        <v>158</v>
      </c>
      <c r="B174" s="29"/>
      <c r="C174" s="33"/>
      <c r="D174" s="208"/>
      <c r="E174" s="192"/>
      <c r="F174" s="208"/>
      <c r="G174" s="196"/>
      <c r="H174" s="213"/>
      <c r="I174" s="201"/>
      <c r="K174" s="204"/>
      <c r="L174" s="118"/>
      <c r="M174" s="56"/>
      <c r="N174" s="83"/>
      <c r="P174" s="33"/>
      <c r="Q174" s="118"/>
      <c r="R174" s="33"/>
    </row>
    <row r="175" spans="1:18" ht="21.75">
      <c r="A175" s="38">
        <v>159</v>
      </c>
      <c r="B175" s="29"/>
      <c r="C175" s="33"/>
      <c r="D175" s="208"/>
      <c r="E175" s="192"/>
      <c r="F175" s="208"/>
      <c r="G175" s="196"/>
      <c r="H175" s="213"/>
      <c r="I175" s="201"/>
      <c r="K175" s="204"/>
      <c r="L175" s="118"/>
      <c r="M175" s="56"/>
      <c r="N175" s="83"/>
      <c r="P175" s="46"/>
      <c r="Q175" s="118"/>
      <c r="R175" s="46"/>
    </row>
    <row r="176" spans="1:18" ht="21.75">
      <c r="A176" s="38">
        <v>160</v>
      </c>
      <c r="B176" s="29"/>
      <c r="C176" s="33"/>
      <c r="D176" s="208"/>
      <c r="E176" s="192"/>
      <c r="F176" s="208"/>
      <c r="G176" s="196"/>
      <c r="H176" s="213"/>
      <c r="I176" s="201"/>
      <c r="K176" s="204"/>
      <c r="L176" s="118"/>
      <c r="M176" s="56"/>
      <c r="N176" s="83"/>
      <c r="P176" s="44"/>
      <c r="Q176" s="118"/>
      <c r="R176" s="33"/>
    </row>
    <row r="177" spans="1:18" ht="21.75">
      <c r="A177" s="38">
        <v>161</v>
      </c>
      <c r="B177" s="29"/>
      <c r="C177" s="58"/>
      <c r="D177" s="208"/>
      <c r="E177" s="192"/>
      <c r="F177" s="208"/>
      <c r="G177" s="196"/>
      <c r="H177" s="213"/>
      <c r="I177" s="201"/>
      <c r="K177" s="204"/>
      <c r="L177" s="118"/>
      <c r="M177" s="56"/>
      <c r="N177" s="83"/>
      <c r="P177" s="33"/>
      <c r="Q177" s="118"/>
      <c r="R177" s="33"/>
    </row>
    <row r="178" spans="1:18" ht="21.75">
      <c r="A178" s="38">
        <v>162</v>
      </c>
      <c r="B178" s="29"/>
      <c r="C178" s="32"/>
      <c r="D178" s="208"/>
      <c r="E178" s="192"/>
      <c r="F178" s="208"/>
      <c r="G178" s="196"/>
      <c r="H178" s="213"/>
      <c r="I178" s="201"/>
      <c r="K178" s="204"/>
      <c r="L178" s="118"/>
      <c r="M178" s="56"/>
      <c r="N178" s="83"/>
      <c r="P178" s="33"/>
      <c r="Q178" s="118"/>
      <c r="R178" s="33"/>
    </row>
    <row r="179" spans="1:18" ht="21.75">
      <c r="A179" s="38">
        <v>163</v>
      </c>
      <c r="B179" s="29"/>
      <c r="C179" s="33"/>
      <c r="D179" s="208"/>
      <c r="E179" s="192"/>
      <c r="F179" s="208"/>
      <c r="G179" s="196"/>
      <c r="H179" s="213"/>
      <c r="I179" s="201"/>
      <c r="K179" s="204"/>
      <c r="L179" s="118"/>
      <c r="M179" s="56"/>
      <c r="N179" s="83"/>
      <c r="P179" s="33"/>
      <c r="Q179" s="118"/>
      <c r="R179" s="33"/>
    </row>
    <row r="180" spans="1:18" ht="21.75">
      <c r="A180" s="38">
        <v>164</v>
      </c>
      <c r="B180" s="29"/>
      <c r="C180" s="33"/>
      <c r="D180" s="208"/>
      <c r="E180" s="192"/>
      <c r="F180" s="208"/>
      <c r="G180" s="196"/>
      <c r="H180" s="213"/>
      <c r="I180" s="201"/>
      <c r="K180" s="204"/>
      <c r="L180" s="118"/>
      <c r="M180" s="56"/>
      <c r="N180" s="83"/>
      <c r="P180" s="33"/>
      <c r="Q180" s="118"/>
      <c r="R180" s="33"/>
    </row>
    <row r="181" spans="1:18" ht="21.75">
      <c r="A181" s="38">
        <v>165</v>
      </c>
      <c r="B181" s="29"/>
      <c r="C181" s="33"/>
      <c r="D181" s="208"/>
      <c r="E181" s="192"/>
      <c r="F181" s="208"/>
      <c r="G181" s="196"/>
      <c r="H181" s="213"/>
      <c r="I181" s="201"/>
      <c r="K181" s="204"/>
      <c r="L181" s="118"/>
      <c r="M181" s="56"/>
      <c r="N181" s="83"/>
      <c r="P181" s="33"/>
      <c r="Q181" s="118"/>
      <c r="R181" s="39"/>
    </row>
    <row r="182" spans="1:18" ht="21.75">
      <c r="A182" s="38">
        <v>166</v>
      </c>
      <c r="B182" s="29"/>
      <c r="C182" s="33"/>
      <c r="D182" s="208"/>
      <c r="E182" s="192"/>
      <c r="F182" s="208"/>
      <c r="G182" s="196"/>
      <c r="H182" s="213"/>
      <c r="I182" s="201"/>
      <c r="K182" s="204"/>
      <c r="L182" s="118"/>
      <c r="M182" s="56"/>
      <c r="N182" s="83"/>
      <c r="P182" s="33"/>
      <c r="Q182" s="118"/>
      <c r="R182" s="33"/>
    </row>
    <row r="183" spans="1:18" ht="21.75">
      <c r="A183" s="38">
        <v>167</v>
      </c>
      <c r="B183" s="29"/>
      <c r="C183" s="33"/>
      <c r="D183" s="208"/>
      <c r="E183" s="192"/>
      <c r="F183" s="208"/>
      <c r="G183" s="196"/>
      <c r="H183" s="213"/>
      <c r="I183" s="201"/>
      <c r="K183" s="204"/>
      <c r="L183" s="118"/>
      <c r="M183" s="56"/>
      <c r="N183" s="83"/>
      <c r="P183" s="33"/>
      <c r="Q183" s="118"/>
      <c r="R183" s="33"/>
    </row>
    <row r="184" spans="1:18" ht="21.75">
      <c r="A184" s="38">
        <v>168</v>
      </c>
      <c r="B184" s="40"/>
      <c r="C184" s="33"/>
      <c r="D184" s="208"/>
      <c r="E184" s="192"/>
      <c r="F184" s="208"/>
      <c r="G184" s="196"/>
      <c r="H184" s="213"/>
      <c r="I184" s="201"/>
      <c r="K184" s="204"/>
      <c r="L184" s="118"/>
      <c r="M184" s="56"/>
      <c r="N184" s="83"/>
      <c r="P184" s="33"/>
      <c r="Q184" s="118"/>
      <c r="R184" s="59"/>
    </row>
    <row r="185" spans="1:18" ht="21.75">
      <c r="A185" s="17"/>
      <c r="B185" s="1"/>
      <c r="C185" s="3"/>
      <c r="D185" s="205" t="s">
        <v>667</v>
      </c>
      <c r="E185" s="190"/>
      <c r="F185" s="205" t="s">
        <v>670</v>
      </c>
      <c r="G185" s="195"/>
      <c r="H185" s="205" t="s">
        <v>668</v>
      </c>
      <c r="I185" s="200"/>
      <c r="J185" s="205" t="s">
        <v>669</v>
      </c>
      <c r="K185" s="203"/>
      <c r="L185" s="187" t="s">
        <v>665</v>
      </c>
      <c r="M185" s="186"/>
      <c r="N185" s="189" t="s">
        <v>666</v>
      </c>
      <c r="P185" s="3" t="s">
        <v>1</v>
      </c>
      <c r="Q185" s="3" t="s">
        <v>0</v>
      </c>
      <c r="R185" s="11" t="s">
        <v>2</v>
      </c>
    </row>
    <row r="186" spans="1:18" ht="21.75">
      <c r="A186" s="5" t="s">
        <v>3</v>
      </c>
      <c r="B186" s="15" t="s">
        <v>4</v>
      </c>
      <c r="C186" s="15" t="s">
        <v>5</v>
      </c>
      <c r="D186" s="206" t="s">
        <v>9</v>
      </c>
      <c r="E186" s="191" t="s">
        <v>8</v>
      </c>
      <c r="F186" s="206" t="s">
        <v>9</v>
      </c>
      <c r="G186" s="191" t="s">
        <v>8</v>
      </c>
      <c r="H186" s="206" t="s">
        <v>9</v>
      </c>
      <c r="I186" s="191" t="s">
        <v>8</v>
      </c>
      <c r="J186" s="206" t="s">
        <v>9</v>
      </c>
      <c r="K186" s="191" t="s">
        <v>8</v>
      </c>
      <c r="L186" s="18" t="s">
        <v>9</v>
      </c>
      <c r="M186" s="16" t="s">
        <v>8</v>
      </c>
      <c r="N186" s="185"/>
      <c r="P186" s="20" t="s">
        <v>6</v>
      </c>
      <c r="Q186" s="20" t="s">
        <v>671</v>
      </c>
      <c r="R186" s="5" t="s">
        <v>5</v>
      </c>
    </row>
    <row r="187" spans="1:18" ht="21.75">
      <c r="A187" s="38">
        <v>169</v>
      </c>
      <c r="B187" s="51"/>
      <c r="C187" s="46"/>
      <c r="D187" s="208"/>
      <c r="E187" s="192"/>
      <c r="F187" s="208"/>
      <c r="G187" s="196"/>
      <c r="H187" s="213"/>
      <c r="I187" s="201"/>
      <c r="K187" s="204"/>
      <c r="L187" s="118"/>
      <c r="M187" s="56"/>
      <c r="N187" s="83"/>
      <c r="P187" s="46"/>
      <c r="Q187" s="118"/>
      <c r="R187" s="46"/>
    </row>
    <row r="188" spans="1:18" ht="21.75">
      <c r="A188" s="38">
        <v>170</v>
      </c>
      <c r="B188" s="29"/>
      <c r="C188" s="33"/>
      <c r="D188" s="208"/>
      <c r="E188" s="192"/>
      <c r="F188" s="208"/>
      <c r="G188" s="196"/>
      <c r="H188" s="213"/>
      <c r="I188" s="201"/>
      <c r="K188" s="204"/>
      <c r="L188" s="118"/>
      <c r="M188" s="56"/>
      <c r="N188" s="83"/>
      <c r="P188" s="33"/>
      <c r="Q188" s="118"/>
      <c r="R188" s="33"/>
    </row>
    <row r="189" spans="1:18" ht="21.75">
      <c r="A189" s="38">
        <v>171</v>
      </c>
      <c r="B189" s="51"/>
      <c r="C189" s="46"/>
      <c r="D189" s="208"/>
      <c r="E189" s="192"/>
      <c r="F189" s="208"/>
      <c r="G189" s="196"/>
      <c r="H189" s="213"/>
      <c r="I189" s="201"/>
      <c r="K189" s="204"/>
      <c r="L189" s="118"/>
      <c r="M189" s="56"/>
      <c r="N189" s="83"/>
      <c r="P189" s="46"/>
      <c r="Q189" s="118"/>
      <c r="R189" s="61"/>
    </row>
    <row r="190" spans="1:18" ht="21.75">
      <c r="A190" s="38">
        <v>172</v>
      </c>
      <c r="B190" s="29"/>
      <c r="C190" s="33"/>
      <c r="D190" s="208"/>
      <c r="E190" s="192"/>
      <c r="F190" s="208"/>
      <c r="G190" s="196"/>
      <c r="H190" s="213"/>
      <c r="I190" s="201"/>
      <c r="K190" s="204"/>
      <c r="L190" s="118"/>
      <c r="M190" s="56"/>
      <c r="N190" s="83"/>
      <c r="P190" s="33"/>
      <c r="Q190" s="118"/>
      <c r="R190" s="33"/>
    </row>
    <row r="191" spans="1:18" ht="21.75">
      <c r="A191" s="38">
        <v>173</v>
      </c>
      <c r="B191" s="29"/>
      <c r="C191" s="33"/>
      <c r="D191" s="208"/>
      <c r="E191" s="192"/>
      <c r="F191" s="208"/>
      <c r="G191" s="196"/>
      <c r="H191" s="213"/>
      <c r="I191" s="201"/>
      <c r="K191" s="204"/>
      <c r="L191" s="118"/>
      <c r="M191" s="56"/>
      <c r="N191" s="83"/>
      <c r="P191" s="33"/>
      <c r="Q191" s="118"/>
      <c r="R191" s="33"/>
    </row>
    <row r="192" spans="1:18" ht="21.75">
      <c r="A192" s="38">
        <v>174</v>
      </c>
      <c r="B192" s="29"/>
      <c r="C192" s="33"/>
      <c r="D192" s="208"/>
      <c r="E192" s="192"/>
      <c r="F192" s="208"/>
      <c r="G192" s="196"/>
      <c r="H192" s="213"/>
      <c r="I192" s="201"/>
      <c r="K192" s="204"/>
      <c r="L192" s="118"/>
      <c r="M192" s="56"/>
      <c r="N192" s="83"/>
      <c r="P192" s="33"/>
      <c r="Q192" s="118"/>
      <c r="R192" s="33"/>
    </row>
    <row r="193" spans="1:18" ht="21.75">
      <c r="A193" s="38">
        <v>175</v>
      </c>
      <c r="B193" s="29"/>
      <c r="C193" s="32"/>
      <c r="D193" s="208"/>
      <c r="E193" s="192"/>
      <c r="F193" s="208"/>
      <c r="G193" s="196"/>
      <c r="H193" s="213"/>
      <c r="I193" s="201"/>
      <c r="K193" s="204"/>
      <c r="L193" s="118"/>
      <c r="M193" s="56"/>
      <c r="N193" s="83"/>
      <c r="P193" s="33"/>
      <c r="Q193" s="118"/>
      <c r="R193" s="33"/>
    </row>
    <row r="194" spans="1:18" ht="21.75">
      <c r="A194" s="38">
        <v>176</v>
      </c>
      <c r="B194" s="29"/>
      <c r="C194" s="33"/>
      <c r="D194" s="208"/>
      <c r="E194" s="192"/>
      <c r="F194" s="208"/>
      <c r="G194" s="196"/>
      <c r="H194" s="213"/>
      <c r="I194" s="201"/>
      <c r="K194" s="204"/>
      <c r="L194" s="118"/>
      <c r="M194" s="56"/>
      <c r="N194" s="83"/>
      <c r="P194" s="33"/>
      <c r="Q194" s="118"/>
      <c r="R194" s="33"/>
    </row>
    <row r="195" spans="1:18" ht="21.75">
      <c r="A195" s="38">
        <v>177</v>
      </c>
      <c r="B195" s="29"/>
      <c r="C195" s="33"/>
      <c r="D195" s="208"/>
      <c r="E195" s="192"/>
      <c r="F195" s="208"/>
      <c r="G195" s="196"/>
      <c r="H195" s="213"/>
      <c r="I195" s="201"/>
      <c r="K195" s="204"/>
      <c r="L195" s="118"/>
      <c r="M195" s="56"/>
      <c r="N195" s="83"/>
      <c r="P195" s="33"/>
      <c r="Q195" s="118"/>
      <c r="R195" s="33"/>
    </row>
    <row r="196" spans="1:18" ht="21.75">
      <c r="A196" s="38">
        <v>178</v>
      </c>
      <c r="B196" s="29"/>
      <c r="C196" s="33"/>
      <c r="D196" s="208"/>
      <c r="E196" s="192"/>
      <c r="F196" s="208"/>
      <c r="G196" s="196"/>
      <c r="H196" s="213"/>
      <c r="I196" s="201"/>
      <c r="K196" s="204"/>
      <c r="L196" s="118"/>
      <c r="M196" s="56"/>
      <c r="N196" s="83"/>
      <c r="P196" s="33"/>
      <c r="Q196" s="118"/>
      <c r="R196" s="33"/>
    </row>
    <row r="197" spans="1:18" ht="21.75">
      <c r="A197" s="38">
        <v>179</v>
      </c>
      <c r="B197" s="40"/>
      <c r="C197" s="33"/>
      <c r="D197" s="208"/>
      <c r="E197" s="192"/>
      <c r="F197" s="208"/>
      <c r="G197" s="196"/>
      <c r="H197" s="213"/>
      <c r="I197" s="201"/>
      <c r="K197" s="204"/>
      <c r="L197" s="118"/>
      <c r="M197" s="56"/>
      <c r="N197" s="83"/>
      <c r="P197" s="33"/>
      <c r="Q197" s="118"/>
      <c r="R197" s="59"/>
    </row>
    <row r="198" spans="1:18" ht="21.75">
      <c r="A198" s="38">
        <v>180</v>
      </c>
      <c r="B198" s="29"/>
      <c r="C198" s="33"/>
      <c r="D198" s="208"/>
      <c r="E198" s="192"/>
      <c r="F198" s="208"/>
      <c r="G198" s="196"/>
      <c r="H198" s="213"/>
      <c r="I198" s="201"/>
      <c r="K198" s="204"/>
      <c r="L198" s="118"/>
      <c r="M198" s="56"/>
      <c r="N198" s="83"/>
      <c r="P198" s="33"/>
      <c r="Q198" s="118"/>
      <c r="R198" s="33"/>
    </row>
    <row r="199" spans="1:18" ht="21.75">
      <c r="A199" s="38">
        <v>181</v>
      </c>
      <c r="B199" s="29"/>
      <c r="C199" s="33"/>
      <c r="D199" s="208"/>
      <c r="E199" s="192"/>
      <c r="F199" s="208"/>
      <c r="G199" s="196"/>
      <c r="H199" s="213"/>
      <c r="I199" s="201"/>
      <c r="K199" s="204"/>
      <c r="L199" s="118"/>
      <c r="M199" s="56"/>
      <c r="N199" s="83"/>
      <c r="P199" s="46"/>
      <c r="Q199" s="118"/>
      <c r="R199" s="46"/>
    </row>
    <row r="200" spans="1:18" ht="21.75">
      <c r="A200" s="38">
        <v>182</v>
      </c>
      <c r="B200" s="29"/>
      <c r="C200" s="33"/>
      <c r="D200" s="208"/>
      <c r="E200" s="192"/>
      <c r="F200" s="208"/>
      <c r="G200" s="196"/>
      <c r="H200" s="213"/>
      <c r="I200" s="201"/>
      <c r="K200" s="204"/>
      <c r="L200" s="118"/>
      <c r="M200" s="56"/>
      <c r="N200" s="83"/>
      <c r="P200" s="33"/>
      <c r="Q200" s="118"/>
      <c r="R200" s="62"/>
    </row>
    <row r="201" spans="1:18" ht="21.75">
      <c r="A201" s="38">
        <v>183</v>
      </c>
      <c r="B201" s="29"/>
      <c r="C201" s="33"/>
      <c r="D201" s="208"/>
      <c r="E201" s="192"/>
      <c r="F201" s="208"/>
      <c r="G201" s="196"/>
      <c r="H201" s="213"/>
      <c r="I201" s="201"/>
      <c r="K201" s="204"/>
      <c r="L201" s="118"/>
      <c r="M201" s="56"/>
      <c r="N201" s="83"/>
      <c r="P201" s="33"/>
      <c r="Q201" s="118"/>
      <c r="R201" s="33"/>
    </row>
    <row r="202" spans="1:18" ht="21.75">
      <c r="A202" s="38">
        <v>184</v>
      </c>
      <c r="B202" s="29"/>
      <c r="C202" s="33"/>
      <c r="D202" s="208"/>
      <c r="E202" s="192"/>
      <c r="F202" s="208"/>
      <c r="G202" s="196"/>
      <c r="H202" s="213"/>
      <c r="I202" s="201"/>
      <c r="K202" s="204"/>
      <c r="L202" s="118"/>
      <c r="M202" s="56"/>
      <c r="N202" s="83"/>
      <c r="P202" s="33"/>
      <c r="Q202" s="118"/>
      <c r="R202" s="33"/>
    </row>
    <row r="203" spans="1:18" ht="21.75">
      <c r="A203" s="38">
        <v>185</v>
      </c>
      <c r="B203" s="29"/>
      <c r="C203" s="33"/>
      <c r="D203" s="208"/>
      <c r="E203" s="192"/>
      <c r="F203" s="208"/>
      <c r="G203" s="196"/>
      <c r="H203" s="213"/>
      <c r="I203" s="201"/>
      <c r="K203" s="204"/>
      <c r="L203" s="118"/>
      <c r="M203" s="56"/>
      <c r="N203" s="83"/>
      <c r="P203" s="33"/>
      <c r="Q203" s="118"/>
      <c r="R203" s="33"/>
    </row>
    <row r="204" spans="1:18" ht="21.75">
      <c r="A204" s="38">
        <v>186</v>
      </c>
      <c r="B204" s="29"/>
      <c r="C204" s="33"/>
      <c r="D204" s="208"/>
      <c r="E204" s="192"/>
      <c r="F204" s="208"/>
      <c r="G204" s="196"/>
      <c r="H204" s="213"/>
      <c r="I204" s="201"/>
      <c r="K204" s="204"/>
      <c r="L204" s="118"/>
      <c r="M204" s="56"/>
      <c r="N204" s="83"/>
      <c r="P204" s="33"/>
      <c r="Q204" s="118"/>
      <c r="R204" s="33"/>
    </row>
    <row r="205" spans="1:18" ht="21.75">
      <c r="A205" s="38">
        <v>187</v>
      </c>
      <c r="B205" s="40"/>
      <c r="C205" s="76"/>
      <c r="D205" s="208"/>
      <c r="E205" s="192"/>
      <c r="F205" s="208"/>
      <c r="G205" s="196"/>
      <c r="H205" s="213"/>
      <c r="I205" s="201"/>
      <c r="K205" s="204"/>
      <c r="L205" s="118"/>
      <c r="M205" s="56"/>
      <c r="N205" s="83"/>
      <c r="P205" s="33"/>
      <c r="Q205" s="118"/>
      <c r="R205" s="39"/>
    </row>
    <row r="206" spans="1:18" ht="21.75">
      <c r="A206" s="38">
        <v>188</v>
      </c>
      <c r="B206" s="29"/>
      <c r="C206" s="33"/>
      <c r="D206" s="208"/>
      <c r="E206" s="192"/>
      <c r="F206" s="208"/>
      <c r="G206" s="196"/>
      <c r="H206" s="213"/>
      <c r="I206" s="201"/>
      <c r="K206" s="204"/>
      <c r="L206" s="118"/>
      <c r="M206" s="56"/>
      <c r="N206" s="83"/>
      <c r="P206" s="46"/>
      <c r="Q206" s="118"/>
      <c r="R206" s="46"/>
    </row>
    <row r="207" spans="1:18" ht="21.75">
      <c r="A207" s="38">
        <v>189</v>
      </c>
      <c r="B207" s="135"/>
      <c r="C207" s="33"/>
      <c r="D207" s="208"/>
      <c r="E207" s="192"/>
      <c r="F207" s="208"/>
      <c r="G207" s="196"/>
      <c r="H207" s="213"/>
      <c r="I207" s="201"/>
      <c r="K207" s="204"/>
      <c r="L207" s="118"/>
      <c r="M207" s="56"/>
      <c r="N207" s="83"/>
      <c r="P207" s="33"/>
      <c r="Q207" s="118"/>
      <c r="R207" s="33"/>
    </row>
    <row r="208" spans="1:18" ht="21.75">
      <c r="A208" s="17"/>
      <c r="B208" s="1"/>
      <c r="C208" s="3"/>
      <c r="D208" s="205" t="s">
        <v>667</v>
      </c>
      <c r="E208" s="190"/>
      <c r="F208" s="205" t="s">
        <v>670</v>
      </c>
      <c r="G208" s="195"/>
      <c r="H208" s="205" t="s">
        <v>668</v>
      </c>
      <c r="I208" s="200"/>
      <c r="J208" s="205" t="s">
        <v>669</v>
      </c>
      <c r="K208" s="203"/>
      <c r="L208" s="187" t="s">
        <v>665</v>
      </c>
      <c r="M208" s="186"/>
      <c r="N208" s="189" t="s">
        <v>666</v>
      </c>
      <c r="P208" s="3" t="s">
        <v>1</v>
      </c>
      <c r="Q208" s="3" t="s">
        <v>0</v>
      </c>
      <c r="R208" s="11" t="s">
        <v>2</v>
      </c>
    </row>
    <row r="209" spans="1:18" ht="21.75">
      <c r="A209" s="5" t="s">
        <v>3</v>
      </c>
      <c r="B209" s="15" t="s">
        <v>4</v>
      </c>
      <c r="C209" s="15" t="s">
        <v>5</v>
      </c>
      <c r="D209" s="206" t="s">
        <v>9</v>
      </c>
      <c r="E209" s="191" t="s">
        <v>8</v>
      </c>
      <c r="F209" s="206" t="s">
        <v>9</v>
      </c>
      <c r="G209" s="191" t="s">
        <v>8</v>
      </c>
      <c r="H209" s="206" t="s">
        <v>9</v>
      </c>
      <c r="I209" s="191" t="s">
        <v>8</v>
      </c>
      <c r="J209" s="206" t="s">
        <v>9</v>
      </c>
      <c r="K209" s="191" t="s">
        <v>8</v>
      </c>
      <c r="L209" s="18" t="s">
        <v>9</v>
      </c>
      <c r="M209" s="16" t="s">
        <v>8</v>
      </c>
      <c r="N209" s="185"/>
      <c r="P209" s="20" t="s">
        <v>6</v>
      </c>
      <c r="Q209" s="20" t="s">
        <v>671</v>
      </c>
      <c r="R209" s="5" t="s">
        <v>5</v>
      </c>
    </row>
    <row r="210" spans="1:18" ht="21.75">
      <c r="A210" s="38">
        <v>190</v>
      </c>
      <c r="B210" s="29"/>
      <c r="C210" s="33"/>
      <c r="D210" s="208"/>
      <c r="E210" s="192"/>
      <c r="F210" s="208"/>
      <c r="G210" s="196"/>
      <c r="H210" s="213"/>
      <c r="I210" s="201"/>
      <c r="K210" s="204"/>
      <c r="L210" s="118"/>
      <c r="M210" s="56"/>
      <c r="N210" s="83"/>
      <c r="P210" s="33"/>
      <c r="Q210" s="118"/>
      <c r="R210" s="33"/>
    </row>
    <row r="211" spans="1:18" ht="21.75">
      <c r="A211" s="38">
        <v>191</v>
      </c>
      <c r="B211" s="52"/>
      <c r="C211" s="33"/>
      <c r="D211" s="208"/>
      <c r="E211" s="192"/>
      <c r="F211" s="208"/>
      <c r="G211" s="196"/>
      <c r="H211" s="213"/>
      <c r="I211" s="201"/>
      <c r="K211" s="204"/>
      <c r="L211" s="118"/>
      <c r="M211" s="56"/>
      <c r="N211" s="83"/>
      <c r="P211" s="33"/>
      <c r="Q211" s="118"/>
      <c r="R211" s="33"/>
    </row>
    <row r="212" spans="1:18" ht="21.75">
      <c r="A212" s="38">
        <v>192</v>
      </c>
      <c r="B212" s="29"/>
      <c r="C212" s="33"/>
      <c r="D212" s="208"/>
      <c r="E212" s="192"/>
      <c r="F212" s="208"/>
      <c r="G212" s="196"/>
      <c r="H212" s="213"/>
      <c r="I212" s="201"/>
      <c r="K212" s="204"/>
      <c r="L212" s="118"/>
      <c r="M212" s="56"/>
      <c r="N212" s="83"/>
      <c r="P212" s="33"/>
      <c r="Q212" s="118"/>
      <c r="R212" s="33"/>
    </row>
    <row r="213" spans="1:18" ht="21.75">
      <c r="A213" s="38">
        <v>193</v>
      </c>
      <c r="B213" s="40"/>
      <c r="C213" s="38"/>
      <c r="D213" s="208"/>
      <c r="E213" s="192"/>
      <c r="F213" s="208"/>
      <c r="G213" s="196"/>
      <c r="H213" s="213"/>
      <c r="I213" s="201"/>
      <c r="K213" s="204"/>
      <c r="L213" s="118"/>
      <c r="M213" s="56"/>
      <c r="N213" s="83"/>
      <c r="P213" s="33"/>
      <c r="Q213" s="118"/>
      <c r="R213" s="39"/>
    </row>
    <row r="214" spans="1:18" ht="21.75">
      <c r="A214" s="38">
        <v>194</v>
      </c>
      <c r="B214" s="52"/>
      <c r="C214" s="30"/>
      <c r="D214" s="207"/>
      <c r="E214" s="192"/>
      <c r="F214" s="208"/>
      <c r="G214" s="196"/>
      <c r="H214" s="213"/>
      <c r="I214" s="201"/>
      <c r="K214" s="204"/>
      <c r="L214" s="118"/>
      <c r="M214" s="56"/>
      <c r="N214" s="83"/>
      <c r="P214" s="33"/>
      <c r="Q214" s="118"/>
      <c r="R214" s="33"/>
    </row>
    <row r="215" spans="1:18" ht="21.75">
      <c r="A215" s="38">
        <v>195</v>
      </c>
      <c r="B215" s="29"/>
      <c r="C215" s="33"/>
      <c r="D215" s="235"/>
      <c r="E215" s="192"/>
      <c r="F215" s="208"/>
      <c r="G215" s="196"/>
      <c r="H215" s="213"/>
      <c r="I215" s="201"/>
      <c r="K215" s="204"/>
      <c r="L215" s="118"/>
      <c r="M215" s="56"/>
      <c r="N215" s="83"/>
      <c r="P215" s="33"/>
      <c r="Q215" s="118"/>
      <c r="R215" s="59"/>
    </row>
    <row r="216" spans="1:18" ht="21.75">
      <c r="A216" s="38">
        <v>196</v>
      </c>
      <c r="B216" s="29"/>
      <c r="C216" s="33"/>
      <c r="D216" s="207"/>
      <c r="E216" s="192"/>
      <c r="F216" s="208"/>
      <c r="G216" s="196"/>
      <c r="H216" s="213"/>
      <c r="I216" s="201"/>
      <c r="K216" s="204"/>
      <c r="L216" s="118"/>
      <c r="M216" s="56"/>
      <c r="N216" s="83"/>
      <c r="P216" s="33"/>
      <c r="Q216" s="118"/>
      <c r="R216" s="33"/>
    </row>
    <row r="217" spans="1:18" ht="21.75">
      <c r="A217" s="38">
        <v>197</v>
      </c>
      <c r="B217" s="29"/>
      <c r="C217" s="33"/>
      <c r="D217" s="207"/>
      <c r="E217" s="192"/>
      <c r="F217" s="208"/>
      <c r="G217" s="196"/>
      <c r="H217" s="213"/>
      <c r="I217" s="201"/>
      <c r="K217" s="204"/>
      <c r="L217" s="118"/>
      <c r="M217" s="56"/>
      <c r="N217" s="83"/>
      <c r="P217" s="33"/>
      <c r="Q217" s="118"/>
      <c r="R217" s="33"/>
    </row>
    <row r="218" spans="1:18" ht="21.75">
      <c r="A218" s="38">
        <v>198</v>
      </c>
      <c r="B218" s="29"/>
      <c r="C218" s="33"/>
      <c r="D218" s="207"/>
      <c r="E218" s="192"/>
      <c r="F218" s="208"/>
      <c r="G218" s="196"/>
      <c r="H218" s="213"/>
      <c r="I218" s="201"/>
      <c r="K218" s="204"/>
      <c r="L218" s="118"/>
      <c r="M218" s="56"/>
      <c r="N218" s="83"/>
      <c r="P218" s="33"/>
      <c r="Q218" s="118"/>
      <c r="R218" s="33"/>
    </row>
    <row r="219" spans="1:18" ht="21.75">
      <c r="A219" s="38">
        <v>199</v>
      </c>
      <c r="B219" s="40"/>
      <c r="C219" s="38"/>
      <c r="D219" s="207"/>
      <c r="E219" s="192"/>
      <c r="F219" s="208"/>
      <c r="G219" s="196"/>
      <c r="H219" s="213"/>
      <c r="I219" s="201"/>
      <c r="K219" s="204"/>
      <c r="L219" s="118"/>
      <c r="M219" s="56"/>
      <c r="N219" s="83"/>
      <c r="P219" s="33"/>
      <c r="Q219" s="118"/>
      <c r="R219" s="39"/>
    </row>
    <row r="220" spans="1:18" ht="21.75">
      <c r="A220" s="38">
        <v>200</v>
      </c>
      <c r="B220" s="29"/>
      <c r="C220" s="33"/>
      <c r="D220" s="208"/>
      <c r="E220" s="192"/>
      <c r="F220" s="208"/>
      <c r="G220" s="196"/>
      <c r="H220" s="213"/>
      <c r="I220" s="201"/>
      <c r="K220" s="204"/>
      <c r="L220" s="118"/>
      <c r="M220" s="56"/>
      <c r="N220" s="83"/>
      <c r="P220" s="33"/>
      <c r="Q220" s="118"/>
      <c r="R220" s="33"/>
    </row>
    <row r="221" spans="1:18" ht="21.75">
      <c r="A221" s="38">
        <v>201</v>
      </c>
      <c r="B221" s="40"/>
      <c r="C221" s="33"/>
      <c r="D221" s="208"/>
      <c r="E221" s="192"/>
      <c r="F221" s="208"/>
      <c r="G221" s="196"/>
      <c r="H221" s="213"/>
      <c r="I221" s="201"/>
      <c r="K221" s="204"/>
      <c r="L221" s="118"/>
      <c r="M221" s="56"/>
      <c r="N221" s="83"/>
      <c r="P221" s="33"/>
      <c r="Q221" s="118"/>
      <c r="R221" s="61"/>
    </row>
    <row r="222" spans="1:18" ht="21.75">
      <c r="A222" s="38">
        <v>202</v>
      </c>
      <c r="B222" s="29"/>
      <c r="C222" s="33"/>
      <c r="D222" s="208"/>
      <c r="E222" s="192"/>
      <c r="F222" s="208"/>
      <c r="G222" s="196"/>
      <c r="H222" s="213"/>
      <c r="I222" s="201"/>
      <c r="K222" s="204"/>
      <c r="L222" s="118"/>
      <c r="M222" s="56"/>
      <c r="N222" s="83"/>
      <c r="P222" s="33"/>
      <c r="Q222" s="118"/>
      <c r="R222" s="33"/>
    </row>
    <row r="223" spans="1:18" ht="21.75">
      <c r="A223" s="38">
        <v>203</v>
      </c>
      <c r="B223" s="29"/>
      <c r="C223" s="32"/>
      <c r="D223" s="208"/>
      <c r="E223" s="192"/>
      <c r="F223" s="208"/>
      <c r="G223" s="196"/>
      <c r="H223" s="213"/>
      <c r="I223" s="201"/>
      <c r="K223" s="204"/>
      <c r="L223" s="118"/>
      <c r="M223" s="56"/>
      <c r="N223" s="83"/>
      <c r="P223" s="33"/>
      <c r="Q223" s="118"/>
      <c r="R223" s="33"/>
    </row>
    <row r="224" spans="1:18" ht="21.75">
      <c r="A224" s="38">
        <v>204</v>
      </c>
      <c r="B224" s="40"/>
      <c r="C224" s="33"/>
      <c r="D224" s="208"/>
      <c r="E224" s="192"/>
      <c r="F224" s="208"/>
      <c r="G224" s="196"/>
      <c r="H224" s="213"/>
      <c r="I224" s="201"/>
      <c r="K224" s="204"/>
      <c r="L224" s="118"/>
      <c r="M224" s="56"/>
      <c r="N224" s="83"/>
      <c r="P224" s="33"/>
      <c r="Q224" s="118"/>
      <c r="R224" s="59"/>
    </row>
    <row r="225" spans="1:18" ht="21.75">
      <c r="A225" s="38">
        <v>205</v>
      </c>
      <c r="B225" s="29"/>
      <c r="C225" s="33"/>
      <c r="D225" s="208"/>
      <c r="E225" s="192"/>
      <c r="F225" s="208"/>
      <c r="G225" s="196"/>
      <c r="H225" s="213"/>
      <c r="I225" s="201"/>
      <c r="K225" s="204"/>
      <c r="L225" s="118"/>
      <c r="M225" s="56"/>
      <c r="N225" s="83"/>
      <c r="P225" s="33"/>
      <c r="Q225" s="118"/>
      <c r="R225" s="33"/>
    </row>
    <row r="226" spans="1:18" ht="21.75">
      <c r="A226" s="38">
        <v>206</v>
      </c>
      <c r="B226" s="29"/>
      <c r="C226" s="33"/>
      <c r="D226" s="208"/>
      <c r="E226" s="192"/>
      <c r="F226" s="208"/>
      <c r="G226" s="196"/>
      <c r="H226" s="213"/>
      <c r="I226" s="201"/>
      <c r="K226" s="204"/>
      <c r="L226" s="118"/>
      <c r="M226" s="56"/>
      <c r="N226" s="83"/>
      <c r="P226" s="33"/>
      <c r="Q226" s="118"/>
      <c r="R226" s="33"/>
    </row>
    <row r="227" spans="1:18" ht="21.75">
      <c r="A227" s="38">
        <v>207</v>
      </c>
      <c r="B227" s="29"/>
      <c r="C227" s="33"/>
      <c r="D227" s="208"/>
      <c r="E227" s="192"/>
      <c r="F227" s="208"/>
      <c r="G227" s="196"/>
      <c r="H227" s="213"/>
      <c r="I227" s="201"/>
      <c r="K227" s="204"/>
      <c r="L227" s="118"/>
      <c r="M227" s="56"/>
      <c r="N227" s="83"/>
      <c r="P227" s="33"/>
      <c r="Q227" s="118"/>
      <c r="R227" s="33"/>
    </row>
    <row r="228" spans="1:18" ht="21.75">
      <c r="A228" s="38">
        <v>208</v>
      </c>
      <c r="B228" s="29"/>
      <c r="C228" s="33"/>
      <c r="D228" s="208"/>
      <c r="E228" s="192"/>
      <c r="F228" s="208"/>
      <c r="G228" s="196"/>
      <c r="H228" s="213"/>
      <c r="I228" s="201"/>
      <c r="K228" s="204"/>
      <c r="L228" s="118"/>
      <c r="M228" s="56"/>
      <c r="N228" s="83"/>
      <c r="P228" s="33"/>
      <c r="Q228" s="118"/>
      <c r="R228" s="46"/>
    </row>
    <row r="229" spans="1:18" ht="21.75">
      <c r="A229" s="38">
        <v>209</v>
      </c>
      <c r="B229" s="40"/>
      <c r="C229" s="33"/>
      <c r="D229" s="208"/>
      <c r="E229" s="192"/>
      <c r="F229" s="208"/>
      <c r="G229" s="196"/>
      <c r="H229" s="213"/>
      <c r="I229" s="201"/>
      <c r="K229" s="204"/>
      <c r="L229" s="118"/>
      <c r="M229" s="56"/>
      <c r="N229" s="83"/>
      <c r="P229" s="33"/>
      <c r="Q229" s="118"/>
      <c r="R229" s="39"/>
    </row>
    <row r="230" spans="1:18" ht="21.75">
      <c r="A230" s="38">
        <v>210</v>
      </c>
      <c r="B230" s="29"/>
      <c r="C230" s="33"/>
      <c r="D230" s="208"/>
      <c r="E230" s="192"/>
      <c r="F230" s="208"/>
      <c r="G230" s="196"/>
      <c r="H230" s="213"/>
      <c r="I230" s="201"/>
      <c r="K230" s="204"/>
      <c r="L230" s="118"/>
      <c r="M230" s="56"/>
      <c r="N230" s="83"/>
      <c r="P230" s="46"/>
      <c r="Q230" s="118"/>
      <c r="R230" s="46"/>
    </row>
    <row r="231" spans="1:18" ht="21.75">
      <c r="A231" s="17"/>
      <c r="B231" s="1"/>
      <c r="C231" s="3"/>
      <c r="D231" s="205" t="s">
        <v>667</v>
      </c>
      <c r="E231" s="190"/>
      <c r="F231" s="205" t="s">
        <v>670</v>
      </c>
      <c r="G231" s="195"/>
      <c r="H231" s="205" t="s">
        <v>668</v>
      </c>
      <c r="I231" s="200"/>
      <c r="J231" s="205" t="s">
        <v>669</v>
      </c>
      <c r="K231" s="203"/>
      <c r="L231" s="187" t="s">
        <v>665</v>
      </c>
      <c r="M231" s="186"/>
      <c r="N231" s="189" t="s">
        <v>666</v>
      </c>
      <c r="P231" s="3" t="s">
        <v>1</v>
      </c>
      <c r="Q231" s="3" t="s">
        <v>0</v>
      </c>
      <c r="R231" s="11" t="s">
        <v>2</v>
      </c>
    </row>
    <row r="232" spans="1:18" ht="21.75">
      <c r="A232" s="5" t="s">
        <v>3</v>
      </c>
      <c r="B232" s="15" t="s">
        <v>4</v>
      </c>
      <c r="C232" s="15" t="s">
        <v>5</v>
      </c>
      <c r="D232" s="206" t="s">
        <v>9</v>
      </c>
      <c r="E232" s="191" t="s">
        <v>8</v>
      </c>
      <c r="F232" s="206" t="s">
        <v>9</v>
      </c>
      <c r="G232" s="191" t="s">
        <v>8</v>
      </c>
      <c r="H232" s="206" t="s">
        <v>9</v>
      </c>
      <c r="I232" s="191" t="s">
        <v>8</v>
      </c>
      <c r="J232" s="206" t="s">
        <v>9</v>
      </c>
      <c r="K232" s="191" t="s">
        <v>8</v>
      </c>
      <c r="L232" s="18" t="s">
        <v>9</v>
      </c>
      <c r="M232" s="16" t="s">
        <v>8</v>
      </c>
      <c r="N232" s="185"/>
      <c r="P232" s="20" t="s">
        <v>6</v>
      </c>
      <c r="Q232" s="20" t="s">
        <v>671</v>
      </c>
      <c r="R232" s="5" t="s">
        <v>5</v>
      </c>
    </row>
    <row r="233" spans="1:18" ht="21.75">
      <c r="A233" s="38">
        <v>211</v>
      </c>
      <c r="B233" s="134"/>
      <c r="C233" s="33"/>
      <c r="D233" s="208"/>
      <c r="E233" s="192"/>
      <c r="F233" s="208"/>
      <c r="G233" s="196"/>
      <c r="H233" s="213"/>
      <c r="I233" s="201"/>
      <c r="K233" s="204"/>
      <c r="L233" s="118"/>
      <c r="M233" s="56"/>
      <c r="N233" s="83"/>
      <c r="P233" s="33"/>
      <c r="Q233" s="118"/>
      <c r="R233" s="39"/>
    </row>
    <row r="234" spans="1:18" ht="21.75">
      <c r="A234" s="38">
        <v>212</v>
      </c>
      <c r="B234" s="29"/>
      <c r="C234" s="33"/>
      <c r="D234" s="208"/>
      <c r="E234" s="192"/>
      <c r="F234" s="208"/>
      <c r="G234" s="196"/>
      <c r="H234" s="213"/>
      <c r="I234" s="201"/>
      <c r="K234" s="204"/>
      <c r="L234" s="118"/>
      <c r="M234" s="56"/>
      <c r="N234" s="83"/>
      <c r="P234" s="33"/>
      <c r="Q234" s="118"/>
      <c r="R234" s="33"/>
    </row>
    <row r="235" spans="1:18" ht="21.75">
      <c r="A235" s="38">
        <v>213</v>
      </c>
      <c r="B235" s="138"/>
      <c r="C235" s="33"/>
      <c r="D235" s="208"/>
      <c r="E235" s="192"/>
      <c r="F235" s="208"/>
      <c r="G235" s="196"/>
      <c r="H235" s="213"/>
      <c r="I235" s="201"/>
      <c r="K235" s="204"/>
      <c r="L235" s="121"/>
      <c r="M235" s="56"/>
      <c r="N235" s="83"/>
      <c r="P235" s="33"/>
      <c r="Q235" s="121"/>
      <c r="R235" s="39"/>
    </row>
    <row r="236" spans="1:18" ht="21.75">
      <c r="A236" s="38">
        <v>214</v>
      </c>
      <c r="B236" s="40"/>
      <c r="C236" s="33"/>
      <c r="D236" s="208"/>
      <c r="E236" s="192"/>
      <c r="F236" s="208"/>
      <c r="G236" s="196"/>
      <c r="H236" s="213"/>
      <c r="I236" s="201"/>
      <c r="K236" s="204"/>
      <c r="L236" s="118"/>
      <c r="M236" s="56"/>
      <c r="N236" s="83"/>
      <c r="P236" s="33"/>
      <c r="Q236" s="118"/>
      <c r="R236" s="59"/>
    </row>
    <row r="237" spans="1:18" ht="21.75">
      <c r="A237" s="38">
        <v>215</v>
      </c>
      <c r="B237" s="84"/>
      <c r="C237" s="30"/>
      <c r="D237" s="208"/>
      <c r="E237" s="192"/>
      <c r="F237" s="208"/>
      <c r="G237" s="196"/>
      <c r="H237" s="213"/>
      <c r="I237" s="201"/>
      <c r="K237" s="204"/>
      <c r="L237" s="118"/>
      <c r="M237" s="56"/>
      <c r="N237" s="83"/>
      <c r="P237" s="33"/>
      <c r="Q237" s="118"/>
      <c r="R237" s="39"/>
    </row>
    <row r="238" spans="1:18" ht="21.75">
      <c r="A238" s="38">
        <v>216</v>
      </c>
      <c r="B238" s="29"/>
      <c r="C238" s="33"/>
      <c r="D238" s="208"/>
      <c r="E238" s="192"/>
      <c r="F238" s="208"/>
      <c r="G238" s="196"/>
      <c r="H238" s="213"/>
      <c r="I238" s="201"/>
      <c r="K238" s="204"/>
      <c r="L238" s="118"/>
      <c r="M238" s="56"/>
      <c r="N238" s="83"/>
      <c r="P238" s="33"/>
      <c r="Q238" s="118"/>
      <c r="R238" s="33"/>
    </row>
    <row r="239" spans="1:18" ht="21.75">
      <c r="A239" s="38">
        <v>217</v>
      </c>
      <c r="B239" s="29"/>
      <c r="C239" s="33"/>
      <c r="D239" s="208"/>
      <c r="E239" s="192"/>
      <c r="F239" s="208"/>
      <c r="G239" s="196"/>
      <c r="H239" s="213"/>
      <c r="I239" s="201"/>
      <c r="K239" s="204"/>
      <c r="L239" s="118"/>
      <c r="M239" s="56"/>
      <c r="N239" s="83"/>
      <c r="P239" s="33"/>
      <c r="Q239" s="118"/>
      <c r="R239" s="33"/>
    </row>
    <row r="240" spans="1:18" ht="21.75">
      <c r="A240" s="38">
        <v>218</v>
      </c>
      <c r="B240" s="29"/>
      <c r="C240" s="33"/>
      <c r="D240" s="208"/>
      <c r="E240" s="192"/>
      <c r="F240" s="208"/>
      <c r="G240" s="196"/>
      <c r="H240" s="213"/>
      <c r="I240" s="201"/>
      <c r="K240" s="204"/>
      <c r="L240" s="118"/>
      <c r="M240" s="56"/>
      <c r="N240" s="83"/>
      <c r="P240" s="33"/>
      <c r="Q240" s="118"/>
      <c r="R240" s="33"/>
    </row>
    <row r="241" spans="1:18" ht="21.75">
      <c r="A241" s="38">
        <v>219</v>
      </c>
      <c r="B241" s="29"/>
      <c r="C241" s="33"/>
      <c r="D241" s="208"/>
      <c r="E241" s="192"/>
      <c r="F241" s="208"/>
      <c r="G241" s="196"/>
      <c r="H241" s="213"/>
      <c r="I241" s="201"/>
      <c r="K241" s="204"/>
      <c r="L241" s="118"/>
      <c r="M241" s="56"/>
      <c r="N241" s="83"/>
      <c r="P241" s="33"/>
      <c r="Q241" s="118"/>
      <c r="R241" s="33"/>
    </row>
    <row r="242" spans="1:18" ht="21.75">
      <c r="A242" s="38">
        <v>220</v>
      </c>
      <c r="B242" s="52"/>
      <c r="C242" s="30"/>
      <c r="D242" s="208"/>
      <c r="E242" s="192"/>
      <c r="F242" s="208"/>
      <c r="G242" s="196"/>
      <c r="H242" s="213"/>
      <c r="I242" s="201"/>
      <c r="K242" s="204"/>
      <c r="L242" s="118"/>
      <c r="M242" s="56"/>
      <c r="N242" s="83"/>
      <c r="P242" s="33"/>
      <c r="Q242" s="118"/>
      <c r="R242" s="33"/>
    </row>
    <row r="243" spans="1:18" ht="21.75">
      <c r="A243" s="38">
        <v>221</v>
      </c>
      <c r="B243" s="29"/>
      <c r="C243" s="33"/>
      <c r="D243" s="208"/>
      <c r="E243" s="192"/>
      <c r="F243" s="208"/>
      <c r="G243" s="196"/>
      <c r="H243" s="213"/>
      <c r="I243" s="201"/>
      <c r="K243" s="204"/>
      <c r="L243" s="118"/>
      <c r="M243" s="56"/>
      <c r="N243" s="83"/>
      <c r="P243" s="33"/>
      <c r="Q243" s="118"/>
      <c r="R243" s="33"/>
    </row>
    <row r="244" spans="1:18" ht="21.75">
      <c r="A244" s="38">
        <v>222</v>
      </c>
      <c r="B244" s="29"/>
      <c r="C244" s="33"/>
      <c r="D244" s="208"/>
      <c r="E244" s="192"/>
      <c r="F244" s="208"/>
      <c r="G244" s="196"/>
      <c r="H244" s="213"/>
      <c r="I244" s="201"/>
      <c r="K244" s="204"/>
      <c r="L244" s="118"/>
      <c r="M244" s="56"/>
      <c r="N244" s="83"/>
      <c r="P244" s="33"/>
      <c r="Q244" s="118"/>
      <c r="R244" s="33"/>
    </row>
    <row r="245" spans="1:18" ht="21.75">
      <c r="A245" s="38">
        <v>223</v>
      </c>
      <c r="B245" s="29"/>
      <c r="C245" s="33"/>
      <c r="D245" s="208"/>
      <c r="E245" s="192"/>
      <c r="F245" s="208"/>
      <c r="G245" s="196"/>
      <c r="H245" s="213"/>
      <c r="I245" s="201"/>
      <c r="K245" s="204"/>
      <c r="L245" s="118"/>
      <c r="M245" s="56"/>
      <c r="N245" s="83"/>
      <c r="P245" s="33"/>
      <c r="Q245" s="118"/>
      <c r="R245" s="33"/>
    </row>
    <row r="246" spans="1:18" ht="21.75">
      <c r="A246" s="38">
        <v>224</v>
      </c>
      <c r="B246" s="29"/>
      <c r="C246" s="33"/>
      <c r="D246" s="208"/>
      <c r="E246" s="192"/>
      <c r="F246" s="208"/>
      <c r="G246" s="196"/>
      <c r="H246" s="213"/>
      <c r="I246" s="201"/>
      <c r="K246" s="204"/>
      <c r="L246" s="118"/>
      <c r="M246" s="56"/>
      <c r="N246" s="83"/>
      <c r="P246" s="33"/>
      <c r="Q246" s="118"/>
      <c r="R246" s="33"/>
    </row>
    <row r="247" spans="1:18" ht="21.75">
      <c r="A247" s="38">
        <v>225</v>
      </c>
      <c r="B247" s="29"/>
      <c r="C247" s="33"/>
      <c r="D247" s="208"/>
      <c r="E247" s="192"/>
      <c r="F247" s="208"/>
      <c r="G247" s="196"/>
      <c r="H247" s="213"/>
      <c r="I247" s="201"/>
      <c r="K247" s="204"/>
      <c r="L247" s="118"/>
      <c r="M247" s="56"/>
      <c r="N247" s="83"/>
      <c r="P247" s="33"/>
      <c r="Q247" s="118"/>
      <c r="R247" s="33"/>
    </row>
    <row r="248" spans="1:18" ht="21.75">
      <c r="A248" s="38">
        <v>226</v>
      </c>
      <c r="B248" s="29"/>
      <c r="C248" s="33"/>
      <c r="D248" s="208"/>
      <c r="E248" s="192"/>
      <c r="F248" s="208"/>
      <c r="G248" s="196"/>
      <c r="H248" s="213"/>
      <c r="I248" s="201"/>
      <c r="K248" s="204"/>
      <c r="L248" s="118"/>
      <c r="M248" s="56"/>
      <c r="N248" s="83"/>
      <c r="P248" s="33"/>
      <c r="Q248" s="118"/>
      <c r="R248" s="33"/>
    </row>
    <row r="249" spans="1:18" ht="21.75">
      <c r="A249" s="38">
        <v>227</v>
      </c>
      <c r="B249" s="29"/>
      <c r="C249" s="33"/>
      <c r="D249" s="208"/>
      <c r="E249" s="192"/>
      <c r="F249" s="208"/>
      <c r="G249" s="196"/>
      <c r="H249" s="213"/>
      <c r="I249" s="201"/>
      <c r="K249" s="204"/>
      <c r="L249" s="118"/>
      <c r="M249" s="56"/>
      <c r="N249" s="83"/>
      <c r="P249" s="33"/>
      <c r="Q249" s="118"/>
      <c r="R249" s="33"/>
    </row>
    <row r="250" spans="1:18" ht="21.75">
      <c r="A250" s="38">
        <v>228</v>
      </c>
      <c r="B250" s="29"/>
      <c r="C250" s="33"/>
      <c r="D250" s="208"/>
      <c r="E250" s="192"/>
      <c r="F250" s="208"/>
      <c r="G250" s="196"/>
      <c r="H250" s="213"/>
      <c r="I250" s="201"/>
      <c r="K250" s="204"/>
      <c r="L250" s="118"/>
      <c r="M250" s="56"/>
      <c r="N250" s="83"/>
      <c r="P250" s="33"/>
      <c r="Q250" s="118"/>
      <c r="R250" s="33"/>
    </row>
    <row r="251" spans="1:18" ht="21.75">
      <c r="A251" s="38">
        <v>229</v>
      </c>
      <c r="B251" s="29"/>
      <c r="C251" s="33"/>
      <c r="D251" s="208"/>
      <c r="E251" s="192"/>
      <c r="F251" s="208"/>
      <c r="G251" s="196"/>
      <c r="H251" s="213"/>
      <c r="I251" s="201"/>
      <c r="K251" s="204"/>
      <c r="L251" s="118"/>
      <c r="M251" s="56"/>
      <c r="N251" s="83"/>
      <c r="P251" s="33"/>
      <c r="Q251" s="118"/>
      <c r="R251" s="33"/>
    </row>
    <row r="252" spans="1:18" ht="21.75">
      <c r="A252" s="38">
        <v>230</v>
      </c>
      <c r="B252" s="40"/>
      <c r="C252" s="33"/>
      <c r="D252" s="208"/>
      <c r="E252" s="192"/>
      <c r="F252" s="208"/>
      <c r="G252" s="196"/>
      <c r="H252" s="213"/>
      <c r="I252" s="201"/>
      <c r="K252" s="204"/>
      <c r="L252" s="118"/>
      <c r="M252" s="56"/>
      <c r="N252" s="83"/>
      <c r="P252" s="33"/>
      <c r="Q252" s="118"/>
      <c r="R252" s="33"/>
    </row>
    <row r="253" spans="1:18" ht="21.75">
      <c r="A253" s="38">
        <v>231</v>
      </c>
      <c r="B253" s="29"/>
      <c r="C253" s="33"/>
      <c r="D253" s="208"/>
      <c r="E253" s="192"/>
      <c r="F253" s="208"/>
      <c r="G253" s="196"/>
      <c r="H253" s="213"/>
      <c r="I253" s="201"/>
      <c r="K253" s="204"/>
      <c r="L253" s="118"/>
      <c r="M253" s="56"/>
      <c r="N253" s="83"/>
      <c r="P253" s="33"/>
      <c r="Q253" s="118"/>
      <c r="R253" s="33"/>
    </row>
    <row r="254" spans="1:18" ht="21.75">
      <c r="A254" s="17"/>
      <c r="B254" s="1"/>
      <c r="C254" s="3"/>
      <c r="D254" s="205" t="s">
        <v>667</v>
      </c>
      <c r="E254" s="190"/>
      <c r="F254" s="205" t="s">
        <v>670</v>
      </c>
      <c r="G254" s="195"/>
      <c r="H254" s="205" t="s">
        <v>668</v>
      </c>
      <c r="I254" s="200"/>
      <c r="J254" s="205" t="s">
        <v>669</v>
      </c>
      <c r="K254" s="203"/>
      <c r="L254" s="187" t="s">
        <v>665</v>
      </c>
      <c r="M254" s="186"/>
      <c r="N254" s="189" t="s">
        <v>666</v>
      </c>
      <c r="P254" s="3" t="s">
        <v>1</v>
      </c>
      <c r="Q254" s="3" t="s">
        <v>0</v>
      </c>
      <c r="R254" s="11" t="s">
        <v>2</v>
      </c>
    </row>
    <row r="255" spans="1:18" ht="21.75">
      <c r="A255" s="5" t="s">
        <v>3</v>
      </c>
      <c r="B255" s="15" t="s">
        <v>4</v>
      </c>
      <c r="C255" s="15" t="s">
        <v>5</v>
      </c>
      <c r="D255" s="206" t="s">
        <v>9</v>
      </c>
      <c r="E255" s="191" t="s">
        <v>8</v>
      </c>
      <c r="F255" s="206" t="s">
        <v>9</v>
      </c>
      <c r="G255" s="191" t="s">
        <v>8</v>
      </c>
      <c r="H255" s="206" t="s">
        <v>9</v>
      </c>
      <c r="I255" s="191" t="s">
        <v>8</v>
      </c>
      <c r="J255" s="206" t="s">
        <v>9</v>
      </c>
      <c r="K255" s="191" t="s">
        <v>8</v>
      </c>
      <c r="L255" s="18" t="s">
        <v>9</v>
      </c>
      <c r="M255" s="16" t="s">
        <v>8</v>
      </c>
      <c r="N255" s="185"/>
      <c r="P255" s="20" t="s">
        <v>6</v>
      </c>
      <c r="Q255" s="20" t="s">
        <v>671</v>
      </c>
      <c r="R255" s="5" t="s">
        <v>5</v>
      </c>
    </row>
    <row r="256" spans="1:18" ht="21.75">
      <c r="A256" s="38">
        <v>232</v>
      </c>
      <c r="B256" s="138"/>
      <c r="C256" s="33"/>
      <c r="D256" s="208"/>
      <c r="E256" s="192"/>
      <c r="F256" s="208"/>
      <c r="G256" s="196"/>
      <c r="H256" s="213"/>
      <c r="I256" s="201"/>
      <c r="K256" s="204"/>
      <c r="L256" s="121"/>
      <c r="M256" s="36"/>
      <c r="N256" s="83"/>
      <c r="P256" s="33"/>
      <c r="Q256" s="121"/>
      <c r="R256" s="39"/>
    </row>
    <row r="257" spans="1:18" ht="21.75">
      <c r="A257" s="38">
        <v>233</v>
      </c>
      <c r="B257" s="29"/>
      <c r="C257" s="33"/>
      <c r="D257" s="208"/>
      <c r="E257" s="192"/>
      <c r="F257" s="208"/>
      <c r="G257" s="196"/>
      <c r="H257" s="213"/>
      <c r="I257" s="201"/>
      <c r="K257" s="204"/>
      <c r="L257" s="118"/>
      <c r="M257" s="36"/>
      <c r="N257" s="83"/>
      <c r="P257" s="33"/>
      <c r="Q257" s="118"/>
      <c r="R257" s="39"/>
    </row>
    <row r="258" spans="1:18" ht="21.75">
      <c r="A258" s="38">
        <v>234</v>
      </c>
      <c r="B258" s="29"/>
      <c r="C258" s="33"/>
      <c r="D258" s="208"/>
      <c r="E258" s="192"/>
      <c r="F258" s="208"/>
      <c r="G258" s="196"/>
      <c r="H258" s="213"/>
      <c r="I258" s="201"/>
      <c r="K258" s="204"/>
      <c r="L258" s="118"/>
      <c r="M258" s="36"/>
      <c r="N258" s="83"/>
      <c r="P258" s="46"/>
      <c r="Q258" s="118"/>
      <c r="R258" s="46"/>
    </row>
    <row r="259" spans="1:18" ht="21.75">
      <c r="A259" s="38">
        <v>235</v>
      </c>
      <c r="B259" s="29"/>
      <c r="C259" s="33"/>
      <c r="D259" s="208"/>
      <c r="E259" s="192"/>
      <c r="F259" s="208"/>
      <c r="G259" s="196"/>
      <c r="H259" s="213"/>
      <c r="I259" s="201"/>
      <c r="K259" s="204"/>
      <c r="L259" s="118"/>
      <c r="M259" s="36"/>
      <c r="N259" s="83"/>
      <c r="P259" s="33"/>
      <c r="Q259" s="118"/>
      <c r="R259" s="33"/>
    </row>
    <row r="260" spans="1:18" ht="21.75">
      <c r="A260" s="38">
        <v>236</v>
      </c>
      <c r="B260" s="29"/>
      <c r="C260" s="33"/>
      <c r="D260" s="208"/>
      <c r="E260" s="192"/>
      <c r="F260" s="208"/>
      <c r="G260" s="196"/>
      <c r="H260" s="213"/>
      <c r="I260" s="201"/>
      <c r="K260" s="204"/>
      <c r="L260" s="118"/>
      <c r="M260" s="36"/>
      <c r="N260" s="83"/>
      <c r="P260" s="33"/>
      <c r="Q260" s="118"/>
      <c r="R260" s="33"/>
    </row>
    <row r="261" spans="1:18" ht="21.75">
      <c r="A261" s="38">
        <v>237</v>
      </c>
      <c r="B261" s="40"/>
      <c r="C261" s="38"/>
      <c r="D261" s="208"/>
      <c r="E261" s="192"/>
      <c r="F261" s="208"/>
      <c r="G261" s="196"/>
      <c r="H261" s="213"/>
      <c r="I261" s="201"/>
      <c r="K261" s="204"/>
      <c r="L261" s="118"/>
      <c r="M261" s="36"/>
      <c r="N261" s="83"/>
      <c r="P261" s="33"/>
      <c r="Q261" s="118"/>
      <c r="R261" s="39"/>
    </row>
    <row r="262" spans="1:18" ht="21.75">
      <c r="A262" s="38">
        <v>238</v>
      </c>
      <c r="B262" s="40"/>
      <c r="C262" s="30"/>
      <c r="D262" s="208"/>
      <c r="E262" s="192"/>
      <c r="F262" s="208"/>
      <c r="G262" s="196"/>
      <c r="H262" s="213"/>
      <c r="I262" s="201"/>
      <c r="K262" s="204"/>
      <c r="L262" s="118"/>
      <c r="M262" s="36"/>
      <c r="N262" s="83"/>
      <c r="P262" s="33"/>
      <c r="Q262" s="118"/>
      <c r="R262" s="39"/>
    </row>
    <row r="263" spans="1:18" ht="21.75">
      <c r="A263" s="38">
        <v>239</v>
      </c>
      <c r="B263" s="29"/>
      <c r="C263" s="30"/>
      <c r="D263" s="208"/>
      <c r="E263" s="192"/>
      <c r="F263" s="208"/>
      <c r="G263" s="196"/>
      <c r="H263" s="213"/>
      <c r="I263" s="201"/>
      <c r="K263" s="204"/>
      <c r="L263" s="118"/>
      <c r="M263" s="36"/>
      <c r="N263" s="83"/>
      <c r="P263" s="33"/>
      <c r="Q263" s="118"/>
      <c r="R263" s="33"/>
    </row>
    <row r="264" spans="1:18" ht="21.75">
      <c r="A264" s="38">
        <v>240</v>
      </c>
      <c r="B264" s="29"/>
      <c r="C264" s="33"/>
      <c r="D264" s="208"/>
      <c r="E264" s="192"/>
      <c r="F264" s="208"/>
      <c r="G264" s="196"/>
      <c r="H264" s="213"/>
      <c r="I264" s="201"/>
      <c r="K264" s="204"/>
      <c r="L264" s="118"/>
      <c r="M264" s="36"/>
      <c r="N264" s="83"/>
      <c r="P264" s="33"/>
      <c r="Q264" s="118"/>
      <c r="R264" s="33"/>
    </row>
    <row r="265" spans="1:18" ht="21.75">
      <c r="A265" s="38">
        <v>241</v>
      </c>
      <c r="B265" s="29"/>
      <c r="C265" s="30"/>
      <c r="D265" s="208"/>
      <c r="E265" s="192"/>
      <c r="F265" s="208"/>
      <c r="G265" s="196"/>
      <c r="H265" s="213"/>
      <c r="I265" s="201"/>
      <c r="K265" s="204"/>
      <c r="L265" s="118"/>
      <c r="M265" s="36"/>
      <c r="N265" s="83"/>
      <c r="P265" s="33"/>
      <c r="Q265" s="118"/>
      <c r="R265" s="33"/>
    </row>
    <row r="266" spans="1:18" ht="21.75">
      <c r="A266" s="38">
        <v>242</v>
      </c>
      <c r="B266" s="40"/>
      <c r="C266" s="33"/>
      <c r="D266" s="208"/>
      <c r="E266" s="192"/>
      <c r="F266" s="208"/>
      <c r="G266" s="196"/>
      <c r="H266" s="213"/>
      <c r="I266" s="201"/>
      <c r="K266" s="204"/>
      <c r="L266" s="118"/>
      <c r="M266" s="36"/>
      <c r="N266" s="83"/>
      <c r="P266" s="33"/>
      <c r="Q266" s="118"/>
      <c r="R266" s="33"/>
    </row>
    <row r="267" spans="1:18" ht="21.75">
      <c r="A267" s="38">
        <v>243</v>
      </c>
      <c r="B267" s="40"/>
      <c r="C267" s="73"/>
      <c r="D267" s="208"/>
      <c r="E267" s="192"/>
      <c r="F267" s="208"/>
      <c r="G267" s="196"/>
      <c r="H267" s="213"/>
      <c r="I267" s="201"/>
      <c r="K267" s="204"/>
      <c r="L267" s="118"/>
      <c r="M267" s="36"/>
      <c r="N267" s="83"/>
      <c r="P267" s="33"/>
      <c r="Q267" s="118"/>
      <c r="R267" s="39"/>
    </row>
    <row r="268" spans="1:18" ht="21.75">
      <c r="A268" s="38">
        <v>244</v>
      </c>
      <c r="B268" s="29"/>
      <c r="C268" s="33"/>
      <c r="D268" s="208"/>
      <c r="E268" s="192"/>
      <c r="F268" s="208"/>
      <c r="G268" s="196"/>
      <c r="H268" s="213"/>
      <c r="I268" s="201"/>
      <c r="K268" s="204"/>
      <c r="L268" s="118"/>
      <c r="M268" s="36"/>
      <c r="N268" s="83"/>
      <c r="P268" s="33"/>
      <c r="Q268" s="118"/>
      <c r="R268" s="33"/>
    </row>
    <row r="269" spans="1:18" ht="21.75">
      <c r="A269" s="38">
        <v>245</v>
      </c>
      <c r="B269" s="29"/>
      <c r="C269" s="33"/>
      <c r="D269" s="208"/>
      <c r="E269" s="192"/>
      <c r="F269" s="208"/>
      <c r="G269" s="196"/>
      <c r="H269" s="213"/>
      <c r="I269" s="201"/>
      <c r="K269" s="204"/>
      <c r="L269" s="118"/>
      <c r="M269" s="36"/>
      <c r="N269" s="83"/>
      <c r="P269" s="33"/>
      <c r="Q269" s="118"/>
      <c r="R269" s="33"/>
    </row>
    <row r="270" spans="1:18" ht="21.75">
      <c r="A270" s="38">
        <v>246</v>
      </c>
      <c r="B270" s="29"/>
      <c r="C270" s="33"/>
      <c r="D270" s="208"/>
      <c r="E270" s="192"/>
      <c r="F270" s="208"/>
      <c r="G270" s="196"/>
      <c r="H270" s="213"/>
      <c r="I270" s="201"/>
      <c r="K270" s="204"/>
      <c r="L270" s="118"/>
      <c r="M270" s="36"/>
      <c r="N270" s="83"/>
      <c r="P270" s="33"/>
      <c r="Q270" s="118"/>
      <c r="R270" s="33"/>
    </row>
    <row r="271" spans="1:18" ht="21.75">
      <c r="A271" s="38">
        <v>247</v>
      </c>
      <c r="B271" s="29"/>
      <c r="C271" s="33"/>
      <c r="D271" s="208"/>
      <c r="E271" s="192"/>
      <c r="F271" s="208"/>
      <c r="G271" s="196"/>
      <c r="H271" s="213"/>
      <c r="I271" s="201"/>
      <c r="K271" s="204"/>
      <c r="L271" s="118"/>
      <c r="M271" s="36"/>
      <c r="N271" s="83"/>
      <c r="P271" s="33"/>
      <c r="Q271" s="118"/>
      <c r="R271" s="33"/>
    </row>
    <row r="272" spans="1:18" ht="21.75">
      <c r="A272" s="38">
        <v>248</v>
      </c>
      <c r="B272" s="52"/>
      <c r="C272" s="33"/>
      <c r="D272" s="208"/>
      <c r="E272" s="192"/>
      <c r="F272" s="208"/>
      <c r="G272" s="196"/>
      <c r="H272" s="213"/>
      <c r="I272" s="201"/>
      <c r="K272" s="204"/>
      <c r="L272" s="118"/>
      <c r="M272" s="36"/>
      <c r="N272" s="83"/>
      <c r="P272" s="33"/>
      <c r="Q272" s="118"/>
      <c r="R272" s="33"/>
    </row>
    <row r="273" spans="1:18" ht="21.75">
      <c r="A273" s="38">
        <v>249</v>
      </c>
      <c r="B273" s="52"/>
      <c r="C273" s="33"/>
      <c r="D273" s="208"/>
      <c r="E273" s="192"/>
      <c r="F273" s="208"/>
      <c r="G273" s="196"/>
      <c r="H273" s="213"/>
      <c r="I273" s="201"/>
      <c r="K273" s="204"/>
      <c r="L273" s="118"/>
      <c r="M273" s="36"/>
      <c r="N273" s="83"/>
      <c r="P273" s="33"/>
      <c r="Q273" s="118"/>
      <c r="R273" s="33"/>
    </row>
    <row r="274" spans="1:18" ht="21.75">
      <c r="A274" s="38">
        <v>250</v>
      </c>
      <c r="B274" s="40"/>
      <c r="C274" s="33"/>
      <c r="D274" s="208"/>
      <c r="E274" s="192"/>
      <c r="F274" s="208"/>
      <c r="G274" s="196"/>
      <c r="H274" s="213"/>
      <c r="I274" s="201"/>
      <c r="K274" s="204"/>
      <c r="L274" s="118"/>
      <c r="M274" s="36"/>
      <c r="N274" s="83"/>
      <c r="P274" s="33"/>
      <c r="Q274" s="118"/>
      <c r="R274" s="59"/>
    </row>
    <row r="275" spans="1:18" ht="21.75">
      <c r="A275" s="38">
        <v>251</v>
      </c>
      <c r="B275" s="29"/>
      <c r="C275" s="33"/>
      <c r="D275" s="208"/>
      <c r="E275" s="192"/>
      <c r="F275" s="208"/>
      <c r="G275" s="196"/>
      <c r="H275" s="213"/>
      <c r="I275" s="201"/>
      <c r="K275" s="204"/>
      <c r="L275" s="118"/>
      <c r="M275" s="36"/>
      <c r="N275" s="83"/>
      <c r="P275" s="33"/>
      <c r="Q275" s="118"/>
      <c r="R275" s="33"/>
    </row>
    <row r="276" spans="1:18" ht="21.75">
      <c r="A276" s="38">
        <v>252</v>
      </c>
      <c r="B276" s="29"/>
      <c r="C276" s="33"/>
      <c r="D276" s="208"/>
      <c r="E276" s="192"/>
      <c r="F276" s="208"/>
      <c r="G276" s="196"/>
      <c r="H276" s="213"/>
      <c r="I276" s="201"/>
      <c r="K276" s="204"/>
      <c r="L276" s="118"/>
      <c r="M276" s="36"/>
      <c r="N276" s="83"/>
      <c r="P276" s="33"/>
      <c r="Q276" s="118"/>
      <c r="R276" s="33"/>
    </row>
    <row r="277" spans="1:18" ht="21.75">
      <c r="A277" s="17"/>
      <c r="B277" s="1"/>
      <c r="C277" s="3"/>
      <c r="D277" s="205" t="s">
        <v>667</v>
      </c>
      <c r="E277" s="190"/>
      <c r="F277" s="205" t="s">
        <v>670</v>
      </c>
      <c r="G277" s="195"/>
      <c r="H277" s="205" t="s">
        <v>668</v>
      </c>
      <c r="I277" s="200"/>
      <c r="J277" s="205" t="s">
        <v>669</v>
      </c>
      <c r="K277" s="203"/>
      <c r="L277" s="187" t="s">
        <v>665</v>
      </c>
      <c r="M277" s="186"/>
      <c r="N277" s="189" t="s">
        <v>666</v>
      </c>
      <c r="P277" s="3" t="s">
        <v>1</v>
      </c>
      <c r="Q277" s="3" t="s">
        <v>0</v>
      </c>
      <c r="R277" s="11" t="s">
        <v>2</v>
      </c>
    </row>
    <row r="278" spans="1:18" ht="21.75">
      <c r="A278" s="5" t="s">
        <v>3</v>
      </c>
      <c r="B278" s="15" t="s">
        <v>4</v>
      </c>
      <c r="C278" s="15" t="s">
        <v>5</v>
      </c>
      <c r="D278" s="206" t="s">
        <v>9</v>
      </c>
      <c r="E278" s="191" t="s">
        <v>8</v>
      </c>
      <c r="F278" s="206" t="s">
        <v>9</v>
      </c>
      <c r="G278" s="191" t="s">
        <v>8</v>
      </c>
      <c r="H278" s="206" t="s">
        <v>9</v>
      </c>
      <c r="I278" s="191" t="s">
        <v>8</v>
      </c>
      <c r="J278" s="206" t="s">
        <v>9</v>
      </c>
      <c r="K278" s="191" t="s">
        <v>8</v>
      </c>
      <c r="L278" s="18" t="s">
        <v>9</v>
      </c>
      <c r="M278" s="16" t="s">
        <v>8</v>
      </c>
      <c r="N278" s="185"/>
      <c r="P278" s="20" t="s">
        <v>6</v>
      </c>
      <c r="Q278" s="20" t="s">
        <v>671</v>
      </c>
      <c r="R278" s="5" t="s">
        <v>5</v>
      </c>
    </row>
    <row r="279" spans="1:18" ht="21.75">
      <c r="A279" s="38">
        <v>253</v>
      </c>
      <c r="B279" s="29"/>
      <c r="C279" s="33"/>
      <c r="D279" s="208"/>
      <c r="E279" s="192"/>
      <c r="F279" s="208"/>
      <c r="G279" s="196"/>
      <c r="H279" s="213"/>
      <c r="I279" s="201"/>
      <c r="K279" s="204"/>
      <c r="L279" s="118"/>
      <c r="M279" s="56"/>
      <c r="N279" s="83"/>
      <c r="P279" s="33"/>
      <c r="Q279" s="118"/>
      <c r="R279" s="33"/>
    </row>
    <row r="280" spans="1:18" ht="21.75">
      <c r="A280" s="38">
        <v>254</v>
      </c>
      <c r="B280" s="29"/>
      <c r="C280" s="33"/>
      <c r="D280" s="208"/>
      <c r="E280" s="192"/>
      <c r="F280" s="208"/>
      <c r="G280" s="196"/>
      <c r="H280" s="213"/>
      <c r="I280" s="201"/>
      <c r="K280" s="204"/>
      <c r="L280" s="118"/>
      <c r="M280" s="56"/>
      <c r="N280" s="83"/>
      <c r="P280" s="46"/>
      <c r="Q280" s="118"/>
      <c r="R280" s="46"/>
    </row>
    <row r="281" spans="1:18" s="232" customFormat="1" ht="21.75">
      <c r="A281" s="225">
        <v>255</v>
      </c>
      <c r="B281" s="226"/>
      <c r="C281" s="227"/>
      <c r="D281" s="228"/>
      <c r="E281" s="192"/>
      <c r="F281" s="228"/>
      <c r="G281" s="229"/>
      <c r="H281" s="230"/>
      <c r="I281" s="192"/>
      <c r="J281" s="128"/>
      <c r="K281" s="231"/>
      <c r="L281" s="228"/>
      <c r="M281" s="56"/>
      <c r="N281" s="129"/>
      <c r="P281" s="227"/>
      <c r="Q281" s="228"/>
      <c r="R281" s="227"/>
    </row>
    <row r="282" spans="1:18" ht="21.75">
      <c r="A282" s="38">
        <v>256</v>
      </c>
      <c r="B282" s="29"/>
      <c r="C282" s="33"/>
      <c r="D282" s="208"/>
      <c r="E282" s="192"/>
      <c r="F282" s="208"/>
      <c r="G282" s="196"/>
      <c r="H282" s="213"/>
      <c r="I282" s="201"/>
      <c r="K282" s="204"/>
      <c r="L282" s="118"/>
      <c r="M282" s="56"/>
      <c r="N282" s="83"/>
      <c r="P282" s="33"/>
      <c r="Q282" s="118"/>
      <c r="R282" s="33"/>
    </row>
    <row r="283" spans="1:18" ht="21.75">
      <c r="A283" s="38">
        <v>257</v>
      </c>
      <c r="B283" s="29"/>
      <c r="C283" s="33"/>
      <c r="D283" s="208"/>
      <c r="E283" s="192"/>
      <c r="F283" s="208"/>
      <c r="G283" s="196"/>
      <c r="H283" s="213"/>
      <c r="I283" s="201"/>
      <c r="K283" s="204"/>
      <c r="L283" s="118"/>
      <c r="M283" s="56"/>
      <c r="N283" s="83"/>
      <c r="P283" s="46"/>
      <c r="Q283" s="118"/>
      <c r="R283" s="46"/>
    </row>
    <row r="284" spans="1:18" ht="21.75">
      <c r="A284" s="38">
        <v>258</v>
      </c>
      <c r="B284" s="29"/>
      <c r="C284" s="33"/>
      <c r="D284" s="208"/>
      <c r="E284" s="192"/>
      <c r="F284" s="208"/>
      <c r="G284" s="196"/>
      <c r="H284" s="213"/>
      <c r="I284" s="201"/>
      <c r="K284" s="204"/>
      <c r="L284" s="118"/>
      <c r="M284" s="56"/>
      <c r="N284" s="83"/>
      <c r="P284" s="33"/>
      <c r="Q284" s="118"/>
      <c r="R284" s="33"/>
    </row>
    <row r="285" spans="1:18" ht="21.75">
      <c r="A285" s="38">
        <v>259</v>
      </c>
      <c r="B285" s="29"/>
      <c r="C285" s="33"/>
      <c r="D285" s="208"/>
      <c r="E285" s="192"/>
      <c r="F285" s="208"/>
      <c r="G285" s="196"/>
      <c r="H285" s="213"/>
      <c r="I285" s="201"/>
      <c r="K285" s="204"/>
      <c r="L285" s="118"/>
      <c r="M285" s="56"/>
      <c r="N285" s="83"/>
      <c r="P285" s="46"/>
      <c r="Q285" s="118"/>
      <c r="R285" s="46"/>
    </row>
    <row r="286" spans="1:18" ht="21.75">
      <c r="A286" s="38">
        <v>260</v>
      </c>
      <c r="B286" s="29"/>
      <c r="C286" s="32"/>
      <c r="D286" s="208"/>
      <c r="E286" s="192"/>
      <c r="F286" s="208"/>
      <c r="G286" s="196"/>
      <c r="H286" s="213"/>
      <c r="I286" s="201"/>
      <c r="K286" s="204"/>
      <c r="L286" s="118"/>
      <c r="M286" s="56"/>
      <c r="N286" s="83"/>
      <c r="P286" s="33"/>
      <c r="Q286" s="118"/>
      <c r="R286" s="33"/>
    </row>
    <row r="287" spans="1:18" ht="21.75">
      <c r="A287" s="38">
        <v>261</v>
      </c>
      <c r="B287" s="29"/>
      <c r="C287" s="33"/>
      <c r="D287" s="208"/>
      <c r="E287" s="192"/>
      <c r="F287" s="208"/>
      <c r="G287" s="196"/>
      <c r="H287" s="213"/>
      <c r="I287" s="201"/>
      <c r="K287" s="204"/>
      <c r="L287" s="118"/>
      <c r="M287" s="56"/>
      <c r="N287" s="83"/>
      <c r="P287" s="33"/>
      <c r="Q287" s="118"/>
      <c r="R287" s="33"/>
    </row>
    <row r="288" spans="1:18" ht="21.75">
      <c r="A288" s="38">
        <v>262</v>
      </c>
      <c r="B288" s="29"/>
      <c r="C288" s="33"/>
      <c r="D288" s="208"/>
      <c r="E288" s="192"/>
      <c r="F288" s="208"/>
      <c r="G288" s="196"/>
      <c r="H288" s="213"/>
      <c r="I288" s="201"/>
      <c r="K288" s="204"/>
      <c r="L288" s="118"/>
      <c r="M288" s="56"/>
      <c r="N288" s="83"/>
      <c r="P288" s="33"/>
      <c r="Q288" s="118"/>
      <c r="R288" s="46"/>
    </row>
    <row r="289" spans="1:18" ht="21.75">
      <c r="A289" s="38">
        <v>263</v>
      </c>
      <c r="B289" s="29"/>
      <c r="C289" s="33"/>
      <c r="D289" s="208"/>
      <c r="E289" s="192"/>
      <c r="F289" s="208"/>
      <c r="G289" s="196"/>
      <c r="H289" s="213"/>
      <c r="I289" s="201"/>
      <c r="K289" s="204"/>
      <c r="L289" s="118"/>
      <c r="M289" s="56"/>
      <c r="N289" s="83"/>
      <c r="P289" s="33"/>
      <c r="Q289" s="118"/>
      <c r="R289" s="33"/>
    </row>
    <row r="290" spans="1:18" ht="21.75">
      <c r="A290" s="38">
        <v>264</v>
      </c>
      <c r="B290" s="29"/>
      <c r="C290" s="33"/>
      <c r="D290" s="208"/>
      <c r="E290" s="192"/>
      <c r="F290" s="208"/>
      <c r="G290" s="196"/>
      <c r="H290" s="213"/>
      <c r="I290" s="201"/>
      <c r="K290" s="204"/>
      <c r="L290" s="118"/>
      <c r="M290" s="56"/>
      <c r="N290" s="83"/>
      <c r="P290" s="33"/>
      <c r="Q290" s="118"/>
      <c r="R290" s="33"/>
    </row>
    <row r="291" spans="1:18" ht="21.75">
      <c r="A291" s="38">
        <v>265</v>
      </c>
      <c r="B291" s="29"/>
      <c r="C291" s="33"/>
      <c r="D291" s="208"/>
      <c r="E291" s="192"/>
      <c r="F291" s="208"/>
      <c r="G291" s="196"/>
      <c r="H291" s="213"/>
      <c r="I291" s="201"/>
      <c r="K291" s="204"/>
      <c r="L291" s="118"/>
      <c r="M291" s="56"/>
      <c r="N291" s="83"/>
      <c r="P291" s="33"/>
      <c r="Q291" s="118"/>
      <c r="R291" s="33"/>
    </row>
    <row r="292" spans="1:18" ht="21.75">
      <c r="A292" s="38">
        <v>266</v>
      </c>
      <c r="B292" s="82"/>
      <c r="C292" s="30"/>
      <c r="D292" s="208"/>
      <c r="E292" s="192"/>
      <c r="F292" s="208"/>
      <c r="G292" s="196"/>
      <c r="H292" s="213"/>
      <c r="I292" s="201"/>
      <c r="K292" s="204"/>
      <c r="L292" s="118"/>
      <c r="M292" s="56"/>
      <c r="N292" s="83"/>
      <c r="P292" s="33"/>
      <c r="Q292" s="118"/>
      <c r="R292" s="39"/>
    </row>
    <row r="293" spans="1:18" ht="21.75">
      <c r="A293" s="38">
        <v>267</v>
      </c>
      <c r="B293" s="29"/>
      <c r="C293" s="33"/>
      <c r="D293" s="208"/>
      <c r="E293" s="192"/>
      <c r="F293" s="208"/>
      <c r="G293" s="196"/>
      <c r="H293" s="213"/>
      <c r="I293" s="201"/>
      <c r="K293" s="204"/>
      <c r="L293" s="118"/>
      <c r="M293" s="56"/>
      <c r="N293" s="83"/>
      <c r="P293" s="33"/>
      <c r="Q293" s="118"/>
      <c r="R293" s="33"/>
    </row>
    <row r="294" spans="1:18" ht="21.75">
      <c r="A294" s="38">
        <v>268</v>
      </c>
      <c r="B294" s="29"/>
      <c r="C294" s="33"/>
      <c r="D294" s="208"/>
      <c r="E294" s="192"/>
      <c r="F294" s="208"/>
      <c r="G294" s="196"/>
      <c r="H294" s="213"/>
      <c r="I294" s="201"/>
      <c r="K294" s="204"/>
      <c r="L294" s="118"/>
      <c r="M294" s="56"/>
      <c r="N294" s="83"/>
      <c r="P294" s="33"/>
      <c r="Q294" s="118"/>
      <c r="R294" s="33"/>
    </row>
    <row r="295" spans="1:18" ht="21.75">
      <c r="A295" s="38">
        <v>269</v>
      </c>
      <c r="B295" s="29"/>
      <c r="C295" s="33"/>
      <c r="D295" s="208"/>
      <c r="E295" s="192"/>
      <c r="F295" s="208"/>
      <c r="G295" s="196"/>
      <c r="H295" s="213"/>
      <c r="I295" s="201"/>
      <c r="K295" s="204"/>
      <c r="L295" s="118"/>
      <c r="M295" s="56"/>
      <c r="N295" s="83"/>
      <c r="P295" s="33"/>
      <c r="Q295" s="118"/>
      <c r="R295" s="33"/>
    </row>
    <row r="296" spans="1:18" ht="21.75">
      <c r="A296" s="38">
        <v>270</v>
      </c>
      <c r="B296" s="40"/>
      <c r="C296" s="30"/>
      <c r="D296" s="208"/>
      <c r="E296" s="192"/>
      <c r="F296" s="208"/>
      <c r="G296" s="196"/>
      <c r="H296" s="213"/>
      <c r="I296" s="201"/>
      <c r="K296" s="204"/>
      <c r="L296" s="118"/>
      <c r="M296" s="56"/>
      <c r="N296" s="83"/>
      <c r="P296" s="33"/>
      <c r="Q296" s="118"/>
      <c r="R296" s="132"/>
    </row>
    <row r="297" spans="1:18" ht="21.75">
      <c r="A297" s="38">
        <v>271</v>
      </c>
      <c r="B297" s="29"/>
      <c r="C297" s="33"/>
      <c r="D297" s="208"/>
      <c r="E297" s="192"/>
      <c r="F297" s="208"/>
      <c r="G297" s="196"/>
      <c r="H297" s="213"/>
      <c r="I297" s="201"/>
      <c r="K297" s="204"/>
      <c r="L297" s="118"/>
      <c r="M297" s="56"/>
      <c r="N297" s="83"/>
      <c r="P297" s="33"/>
      <c r="Q297" s="118"/>
      <c r="R297" s="33"/>
    </row>
    <row r="298" spans="1:18" ht="21.75">
      <c r="A298" s="38">
        <v>272</v>
      </c>
      <c r="B298" s="29"/>
      <c r="C298" s="30"/>
      <c r="D298" s="208"/>
      <c r="E298" s="192"/>
      <c r="F298" s="208"/>
      <c r="G298" s="196"/>
      <c r="H298" s="213"/>
      <c r="I298" s="201"/>
      <c r="K298" s="204"/>
      <c r="L298" s="118"/>
      <c r="M298" s="56"/>
      <c r="N298" s="83"/>
      <c r="P298" s="33"/>
      <c r="Q298" s="118"/>
      <c r="R298" s="33"/>
    </row>
    <row r="299" spans="1:18" ht="21.75">
      <c r="A299" s="38">
        <v>273</v>
      </c>
      <c r="B299" s="29"/>
      <c r="C299" s="33"/>
      <c r="D299" s="208"/>
      <c r="E299" s="192"/>
      <c r="F299" s="208"/>
      <c r="G299" s="196"/>
      <c r="H299" s="213"/>
      <c r="I299" s="201"/>
      <c r="K299" s="204"/>
      <c r="L299" s="118"/>
      <c r="M299" s="56"/>
      <c r="N299" s="83"/>
      <c r="P299" s="33"/>
      <c r="Q299" s="118"/>
      <c r="R299" s="33"/>
    </row>
    <row r="300" spans="1:18" ht="21.75">
      <c r="A300" s="17"/>
      <c r="B300" s="1"/>
      <c r="C300" s="3"/>
      <c r="D300" s="205" t="s">
        <v>667</v>
      </c>
      <c r="E300" s="190"/>
      <c r="F300" s="205" t="s">
        <v>670</v>
      </c>
      <c r="G300" s="195"/>
      <c r="H300" s="205" t="s">
        <v>668</v>
      </c>
      <c r="I300" s="200"/>
      <c r="J300" s="205" t="s">
        <v>669</v>
      </c>
      <c r="K300" s="203"/>
      <c r="L300" s="187" t="s">
        <v>665</v>
      </c>
      <c r="M300" s="186"/>
      <c r="N300" s="189" t="s">
        <v>666</v>
      </c>
      <c r="P300" s="3" t="s">
        <v>1</v>
      </c>
      <c r="Q300" s="3" t="s">
        <v>0</v>
      </c>
      <c r="R300" s="11" t="s">
        <v>2</v>
      </c>
    </row>
    <row r="301" spans="1:18" ht="21.75">
      <c r="A301" s="5" t="s">
        <v>3</v>
      </c>
      <c r="B301" s="15" t="s">
        <v>4</v>
      </c>
      <c r="C301" s="15" t="s">
        <v>5</v>
      </c>
      <c r="D301" s="206" t="s">
        <v>9</v>
      </c>
      <c r="E301" s="191" t="s">
        <v>8</v>
      </c>
      <c r="F301" s="206" t="s">
        <v>9</v>
      </c>
      <c r="G301" s="191" t="s">
        <v>8</v>
      </c>
      <c r="H301" s="206" t="s">
        <v>9</v>
      </c>
      <c r="I301" s="191" t="s">
        <v>8</v>
      </c>
      <c r="J301" s="206" t="s">
        <v>9</v>
      </c>
      <c r="K301" s="191" t="s">
        <v>8</v>
      </c>
      <c r="L301" s="18" t="s">
        <v>9</v>
      </c>
      <c r="M301" s="16" t="s">
        <v>8</v>
      </c>
      <c r="N301" s="185"/>
      <c r="P301" s="20" t="s">
        <v>6</v>
      </c>
      <c r="Q301" s="20" t="s">
        <v>671</v>
      </c>
      <c r="R301" s="5" t="s">
        <v>5</v>
      </c>
    </row>
    <row r="302" spans="1:18" ht="21.75">
      <c r="A302" s="38">
        <v>274</v>
      </c>
      <c r="B302" s="29"/>
      <c r="C302" s="33"/>
      <c r="D302" s="208"/>
      <c r="E302" s="192"/>
      <c r="F302" s="208"/>
      <c r="G302" s="196"/>
      <c r="H302" s="213"/>
      <c r="I302" s="201"/>
      <c r="K302" s="204"/>
      <c r="L302" s="118"/>
      <c r="M302" s="56"/>
      <c r="N302" s="83"/>
      <c r="P302" s="33"/>
      <c r="Q302" s="118"/>
      <c r="R302" s="33"/>
    </row>
    <row r="303" spans="1:18" ht="21.75">
      <c r="A303" s="38">
        <v>275</v>
      </c>
      <c r="B303" s="29"/>
      <c r="C303" s="33"/>
      <c r="D303" s="208"/>
      <c r="E303" s="192"/>
      <c r="F303" s="208"/>
      <c r="G303" s="196"/>
      <c r="H303" s="213"/>
      <c r="I303" s="201"/>
      <c r="K303" s="204"/>
      <c r="L303" s="118"/>
      <c r="M303" s="56"/>
      <c r="N303" s="83"/>
      <c r="P303" s="33"/>
      <c r="Q303" s="118"/>
      <c r="R303" s="33"/>
    </row>
    <row r="304" spans="1:18" ht="21.75">
      <c r="A304" s="38">
        <v>276</v>
      </c>
      <c r="B304" s="29"/>
      <c r="C304" s="33"/>
      <c r="D304" s="208"/>
      <c r="E304" s="192"/>
      <c r="F304" s="208"/>
      <c r="G304" s="196"/>
      <c r="H304" s="213"/>
      <c r="I304" s="201"/>
      <c r="K304" s="204"/>
      <c r="L304" s="118"/>
      <c r="M304" s="56"/>
      <c r="N304" s="83"/>
      <c r="P304" s="33"/>
      <c r="Q304" s="118"/>
      <c r="R304" s="39"/>
    </row>
    <row r="305" spans="1:18" ht="21.75">
      <c r="A305" s="38">
        <v>277</v>
      </c>
      <c r="B305" s="29"/>
      <c r="C305" s="33"/>
      <c r="D305" s="208"/>
      <c r="E305" s="192"/>
      <c r="F305" s="208"/>
      <c r="G305" s="196"/>
      <c r="H305" s="213"/>
      <c r="I305" s="201"/>
      <c r="K305" s="204"/>
      <c r="L305" s="118"/>
      <c r="M305" s="56"/>
      <c r="N305" s="83"/>
      <c r="P305" s="46"/>
      <c r="Q305" s="118"/>
      <c r="R305" s="133"/>
    </row>
    <row r="306" spans="1:18" ht="21.75">
      <c r="A306" s="38">
        <v>278</v>
      </c>
      <c r="B306" s="29"/>
      <c r="C306" s="33"/>
      <c r="D306" s="208"/>
      <c r="E306" s="192"/>
      <c r="F306" s="208"/>
      <c r="G306" s="196"/>
      <c r="H306" s="213"/>
      <c r="I306" s="201"/>
      <c r="K306" s="204"/>
      <c r="L306" s="118"/>
      <c r="M306" s="56"/>
      <c r="N306" s="83"/>
      <c r="P306" s="33"/>
      <c r="Q306" s="118"/>
      <c r="R306" s="33"/>
    </row>
    <row r="307" spans="1:18" ht="21.75">
      <c r="A307" s="38">
        <v>279</v>
      </c>
      <c r="B307" s="29"/>
      <c r="C307" s="33"/>
      <c r="D307" s="208"/>
      <c r="E307" s="192"/>
      <c r="F307" s="208"/>
      <c r="G307" s="196"/>
      <c r="H307" s="213"/>
      <c r="I307" s="201"/>
      <c r="K307" s="204"/>
      <c r="L307" s="118"/>
      <c r="M307" s="56"/>
      <c r="N307" s="83"/>
      <c r="P307" s="33"/>
      <c r="Q307" s="118"/>
      <c r="R307" s="46"/>
    </row>
    <row r="308" spans="1:18" ht="21.75">
      <c r="A308" s="38">
        <v>280</v>
      </c>
      <c r="B308" s="29"/>
      <c r="C308" s="33"/>
      <c r="D308" s="208"/>
      <c r="E308" s="192"/>
      <c r="F308" s="208"/>
      <c r="G308" s="196"/>
      <c r="H308" s="213"/>
      <c r="I308" s="201"/>
      <c r="K308" s="204"/>
      <c r="L308" s="118"/>
      <c r="M308" s="56"/>
      <c r="N308" s="83"/>
      <c r="P308" s="33"/>
      <c r="Q308" s="118"/>
      <c r="R308" s="33"/>
    </row>
    <row r="309" spans="1:18" ht="21.75">
      <c r="A309" s="38">
        <v>281</v>
      </c>
      <c r="B309" s="29"/>
      <c r="C309" s="33"/>
      <c r="D309" s="207"/>
      <c r="E309" s="192"/>
      <c r="F309" s="208"/>
      <c r="G309" s="196"/>
      <c r="H309" s="213"/>
      <c r="I309" s="201"/>
      <c r="K309" s="204"/>
      <c r="L309" s="118"/>
      <c r="M309" s="56"/>
      <c r="N309" s="83"/>
      <c r="P309" s="46"/>
      <c r="Q309" s="118"/>
      <c r="R309" s="46"/>
    </row>
    <row r="310" spans="1:18" s="232" customFormat="1" ht="21.75">
      <c r="A310" s="225">
        <v>282</v>
      </c>
      <c r="B310" s="226"/>
      <c r="C310" s="227"/>
      <c r="D310" s="236"/>
      <c r="E310" s="192"/>
      <c r="F310" s="228"/>
      <c r="G310" s="229"/>
      <c r="H310" s="230"/>
      <c r="I310" s="192"/>
      <c r="J310" s="128"/>
      <c r="K310" s="231"/>
      <c r="L310" s="228"/>
      <c r="M310" s="56"/>
      <c r="N310" s="129"/>
      <c r="P310" s="227"/>
      <c r="Q310" s="228"/>
      <c r="R310" s="227"/>
    </row>
    <row r="311" spans="1:18" ht="21.75">
      <c r="A311" s="38">
        <v>283</v>
      </c>
      <c r="B311" s="29"/>
      <c r="C311" s="33"/>
      <c r="D311" s="207"/>
      <c r="E311" s="192"/>
      <c r="F311" s="208"/>
      <c r="G311" s="196"/>
      <c r="H311" s="213"/>
      <c r="I311" s="201"/>
      <c r="K311" s="204"/>
      <c r="L311" s="118"/>
      <c r="M311" s="56"/>
      <c r="N311" s="83"/>
      <c r="P311" s="33"/>
      <c r="Q311" s="118"/>
      <c r="R311" s="33"/>
    </row>
    <row r="312" spans="1:18" ht="21.75">
      <c r="A312" s="38">
        <v>284</v>
      </c>
      <c r="B312" s="29"/>
      <c r="C312" s="32"/>
      <c r="D312" s="207"/>
      <c r="E312" s="192"/>
      <c r="F312" s="208"/>
      <c r="G312" s="196"/>
      <c r="H312" s="213"/>
      <c r="I312" s="201"/>
      <c r="K312" s="204"/>
      <c r="L312" s="118"/>
      <c r="M312" s="56"/>
      <c r="N312" s="83"/>
      <c r="P312" s="46"/>
      <c r="Q312" s="118"/>
      <c r="R312" s="46"/>
    </row>
    <row r="313" spans="1:18" ht="21.75">
      <c r="A313" s="38">
        <v>285</v>
      </c>
      <c r="B313" s="29"/>
      <c r="C313" s="33"/>
      <c r="D313" s="207"/>
      <c r="E313" s="192"/>
      <c r="F313" s="208"/>
      <c r="G313" s="196"/>
      <c r="H313" s="213"/>
      <c r="I313" s="201"/>
      <c r="K313" s="204"/>
      <c r="L313" s="118"/>
      <c r="M313" s="56"/>
      <c r="N313" s="83"/>
      <c r="P313" s="33"/>
      <c r="Q313" s="118"/>
      <c r="R313" s="33"/>
    </row>
    <row r="314" spans="1:18" ht="21.75">
      <c r="A314" s="38">
        <v>286</v>
      </c>
      <c r="B314" s="29"/>
      <c r="C314" s="33"/>
      <c r="D314" s="208"/>
      <c r="E314" s="192"/>
      <c r="F314" s="208"/>
      <c r="G314" s="196"/>
      <c r="H314" s="213"/>
      <c r="I314" s="201"/>
      <c r="K314" s="204"/>
      <c r="L314" s="118"/>
      <c r="M314" s="56"/>
      <c r="N314" s="83"/>
      <c r="P314" s="33"/>
      <c r="Q314" s="118"/>
      <c r="R314" s="33"/>
    </row>
    <row r="315" spans="1:18" ht="21">
      <c r="A315" s="38">
        <v>287</v>
      </c>
      <c r="B315" s="29"/>
      <c r="C315" s="33"/>
      <c r="D315" s="208"/>
      <c r="E315" s="192"/>
      <c r="F315" s="208"/>
      <c r="G315" s="196"/>
      <c r="H315" s="213"/>
      <c r="I315" s="201"/>
      <c r="K315" s="204"/>
      <c r="L315" s="118"/>
      <c r="M315" s="56"/>
      <c r="N315" s="83"/>
      <c r="P315" s="33"/>
      <c r="Q315" s="118"/>
      <c r="R315" s="33"/>
    </row>
    <row r="316" spans="1:18" ht="21">
      <c r="A316" s="38">
        <v>288</v>
      </c>
      <c r="B316" s="29"/>
      <c r="C316" s="33"/>
      <c r="D316" s="208"/>
      <c r="E316" s="192"/>
      <c r="F316" s="208"/>
      <c r="G316" s="196"/>
      <c r="H316" s="213"/>
      <c r="I316" s="201"/>
      <c r="K316" s="204"/>
      <c r="L316" s="118"/>
      <c r="M316" s="56"/>
      <c r="N316" s="83"/>
      <c r="P316" s="46"/>
      <c r="Q316" s="118"/>
      <c r="R316" s="33"/>
    </row>
    <row r="317" spans="1:18" ht="21">
      <c r="A317" s="38">
        <v>289</v>
      </c>
      <c r="B317" s="29"/>
      <c r="C317" s="33"/>
      <c r="D317" s="208"/>
      <c r="E317" s="192"/>
      <c r="F317" s="208"/>
      <c r="G317" s="196"/>
      <c r="H317" s="213"/>
      <c r="I317" s="201"/>
      <c r="K317" s="204"/>
      <c r="L317" s="118"/>
      <c r="M317" s="56"/>
      <c r="N317" s="83"/>
      <c r="P317" s="33"/>
      <c r="Q317" s="118"/>
      <c r="R317" s="33"/>
    </row>
    <row r="318" spans="1:18" ht="21">
      <c r="A318" s="38">
        <v>290</v>
      </c>
      <c r="B318" s="29"/>
      <c r="C318" s="33"/>
      <c r="D318" s="208"/>
      <c r="E318" s="192"/>
      <c r="F318" s="208"/>
      <c r="G318" s="196"/>
      <c r="H318" s="213"/>
      <c r="I318" s="201"/>
      <c r="K318" s="204"/>
      <c r="L318" s="118"/>
      <c r="M318" s="56"/>
      <c r="N318" s="83"/>
      <c r="P318" s="46"/>
      <c r="Q318" s="118"/>
      <c r="R318" s="33"/>
    </row>
    <row r="319" spans="1:18" ht="21">
      <c r="A319" s="38">
        <v>291</v>
      </c>
      <c r="B319" s="29"/>
      <c r="C319" s="33"/>
      <c r="D319" s="208"/>
      <c r="E319" s="192"/>
      <c r="F319" s="208"/>
      <c r="G319" s="196"/>
      <c r="H319" s="213"/>
      <c r="I319" s="201"/>
      <c r="K319" s="204"/>
      <c r="L319" s="118"/>
      <c r="M319" s="56"/>
      <c r="N319" s="83"/>
      <c r="P319" s="47"/>
      <c r="Q319" s="118"/>
      <c r="R319" s="33"/>
    </row>
    <row r="320" spans="1:18" ht="21">
      <c r="A320" s="38">
        <v>292</v>
      </c>
      <c r="B320" s="29"/>
      <c r="C320" s="33"/>
      <c r="D320" s="208"/>
      <c r="E320" s="192"/>
      <c r="F320" s="208"/>
      <c r="G320" s="196"/>
      <c r="H320" s="213"/>
      <c r="I320" s="201"/>
      <c r="K320" s="204"/>
      <c r="L320" s="118"/>
      <c r="M320" s="56"/>
      <c r="N320" s="83"/>
      <c r="P320" s="33"/>
      <c r="Q320" s="118"/>
      <c r="R320" s="33"/>
    </row>
    <row r="321" spans="1:18" ht="21">
      <c r="A321" s="38">
        <v>293</v>
      </c>
      <c r="B321" s="29"/>
      <c r="C321" s="33"/>
      <c r="D321" s="208"/>
      <c r="E321" s="192"/>
      <c r="F321" s="208"/>
      <c r="G321" s="196"/>
      <c r="H321" s="213"/>
      <c r="I321" s="201"/>
      <c r="K321" s="204"/>
      <c r="L321" s="118"/>
      <c r="M321" s="56"/>
      <c r="N321" s="83"/>
      <c r="P321" s="46"/>
      <c r="Q321" s="118"/>
      <c r="R321" s="46"/>
    </row>
    <row r="322" spans="1:18" ht="21">
      <c r="A322" s="38">
        <v>294</v>
      </c>
      <c r="B322" s="29"/>
      <c r="C322" s="33"/>
      <c r="D322" s="208"/>
      <c r="E322" s="192"/>
      <c r="F322" s="208"/>
      <c r="G322" s="196"/>
      <c r="H322" s="213"/>
      <c r="I322" s="201"/>
      <c r="K322" s="204"/>
      <c r="L322" s="118"/>
      <c r="M322" s="56"/>
      <c r="N322" s="83"/>
      <c r="P322" s="33"/>
      <c r="Q322" s="118"/>
      <c r="R322" s="121"/>
    </row>
    <row r="323" spans="1:18" ht="21">
      <c r="A323" s="17"/>
      <c r="B323" s="1"/>
      <c r="C323" s="3"/>
      <c r="D323" s="205" t="s">
        <v>667</v>
      </c>
      <c r="E323" s="190"/>
      <c r="F323" s="205" t="s">
        <v>670</v>
      </c>
      <c r="G323" s="195"/>
      <c r="H323" s="205" t="s">
        <v>668</v>
      </c>
      <c r="I323" s="200"/>
      <c r="J323" s="205" t="s">
        <v>669</v>
      </c>
      <c r="K323" s="203"/>
      <c r="L323" s="187" t="s">
        <v>665</v>
      </c>
      <c r="M323" s="186"/>
      <c r="N323" s="189" t="s">
        <v>666</v>
      </c>
      <c r="P323" s="3" t="s">
        <v>1</v>
      </c>
      <c r="Q323" s="3" t="s">
        <v>0</v>
      </c>
      <c r="R323" s="11" t="s">
        <v>2</v>
      </c>
    </row>
    <row r="324" spans="1:18" ht="21">
      <c r="A324" s="5" t="s">
        <v>3</v>
      </c>
      <c r="B324" s="15" t="s">
        <v>4</v>
      </c>
      <c r="C324" s="15" t="s">
        <v>5</v>
      </c>
      <c r="D324" s="206" t="s">
        <v>9</v>
      </c>
      <c r="E324" s="191" t="s">
        <v>8</v>
      </c>
      <c r="F324" s="206" t="s">
        <v>9</v>
      </c>
      <c r="G324" s="191" t="s">
        <v>8</v>
      </c>
      <c r="H324" s="206" t="s">
        <v>9</v>
      </c>
      <c r="I324" s="191" t="s">
        <v>8</v>
      </c>
      <c r="J324" s="206" t="s">
        <v>9</v>
      </c>
      <c r="K324" s="191" t="s">
        <v>8</v>
      </c>
      <c r="L324" s="18" t="s">
        <v>9</v>
      </c>
      <c r="M324" s="16" t="s">
        <v>8</v>
      </c>
      <c r="N324" s="185"/>
      <c r="P324" s="20" t="s">
        <v>6</v>
      </c>
      <c r="Q324" s="20" t="s">
        <v>671</v>
      </c>
      <c r="R324" s="5" t="s">
        <v>5</v>
      </c>
    </row>
    <row r="325" spans="1:18" ht="21">
      <c r="A325" s="38">
        <v>295</v>
      </c>
      <c r="B325" s="29"/>
      <c r="C325" s="33"/>
      <c r="D325" s="208"/>
      <c r="E325" s="192"/>
      <c r="F325" s="208"/>
      <c r="G325" s="196"/>
      <c r="H325" s="213"/>
      <c r="I325" s="201"/>
      <c r="K325" s="204"/>
      <c r="L325" s="118"/>
      <c r="M325" s="56"/>
      <c r="N325" s="83"/>
      <c r="P325" s="33"/>
      <c r="Q325" s="118"/>
      <c r="R325" s="60"/>
    </row>
    <row r="326" spans="1:18" ht="21">
      <c r="A326" s="38">
        <v>296</v>
      </c>
      <c r="B326" s="29"/>
      <c r="C326" s="33"/>
      <c r="D326" s="208"/>
      <c r="E326" s="192"/>
      <c r="F326" s="208"/>
      <c r="G326" s="196"/>
      <c r="H326" s="213"/>
      <c r="I326" s="201"/>
      <c r="K326" s="204"/>
      <c r="L326" s="118"/>
      <c r="M326" s="56"/>
      <c r="N326" s="83"/>
      <c r="P326" s="33"/>
      <c r="Q326" s="118"/>
      <c r="R326" s="46"/>
    </row>
    <row r="327" spans="1:18" ht="21">
      <c r="A327" s="38">
        <v>297</v>
      </c>
      <c r="B327" s="29"/>
      <c r="C327" s="33"/>
      <c r="D327" s="208"/>
      <c r="E327" s="192"/>
      <c r="F327" s="208"/>
      <c r="G327" s="196"/>
      <c r="H327" s="213"/>
      <c r="I327" s="201"/>
      <c r="K327" s="204"/>
      <c r="L327" s="118"/>
      <c r="M327" s="56"/>
      <c r="N327" s="83"/>
      <c r="P327" s="33"/>
      <c r="Q327" s="118"/>
      <c r="R327" s="33"/>
    </row>
    <row r="328" spans="1:18" ht="21">
      <c r="A328" s="38">
        <v>298</v>
      </c>
      <c r="B328" s="40"/>
      <c r="C328" s="38"/>
      <c r="D328" s="208"/>
      <c r="E328" s="192"/>
      <c r="F328" s="208"/>
      <c r="G328" s="196"/>
      <c r="H328" s="213"/>
      <c r="I328" s="201"/>
      <c r="K328" s="204"/>
      <c r="L328" s="118"/>
      <c r="M328" s="56"/>
      <c r="N328" s="83"/>
      <c r="P328" s="33"/>
      <c r="Q328" s="118"/>
      <c r="R328" s="39"/>
    </row>
    <row r="329" spans="1:18" ht="21">
      <c r="A329" s="38">
        <v>299</v>
      </c>
      <c r="B329" s="40"/>
      <c r="C329" s="38"/>
      <c r="D329" s="208"/>
      <c r="E329" s="192"/>
      <c r="F329" s="208"/>
      <c r="G329" s="196"/>
      <c r="H329" s="213"/>
      <c r="I329" s="201"/>
      <c r="K329" s="204"/>
      <c r="L329" s="118"/>
      <c r="M329" s="56"/>
      <c r="N329" s="83"/>
      <c r="P329" s="119"/>
      <c r="Q329" s="118"/>
      <c r="R329" s="39"/>
    </row>
    <row r="330" spans="1:18" ht="21">
      <c r="A330" s="38">
        <v>300</v>
      </c>
      <c r="B330" s="29"/>
      <c r="C330" s="33"/>
      <c r="D330" s="208"/>
      <c r="E330" s="192"/>
      <c r="F330" s="208"/>
      <c r="G330" s="196"/>
      <c r="H330" s="213"/>
      <c r="I330" s="201"/>
      <c r="K330" s="204"/>
      <c r="L330" s="118"/>
      <c r="M330" s="56"/>
      <c r="N330" s="83"/>
      <c r="P330" s="46"/>
      <c r="Q330" s="118"/>
      <c r="R330" s="46"/>
    </row>
    <row r="331" spans="1:18" ht="21">
      <c r="A331" s="38">
        <v>301</v>
      </c>
      <c r="B331" s="29"/>
      <c r="C331" s="33"/>
      <c r="D331" s="208"/>
      <c r="E331" s="192"/>
      <c r="F331" s="208"/>
      <c r="G331" s="196"/>
      <c r="H331" s="213"/>
      <c r="I331" s="201"/>
      <c r="K331" s="204"/>
      <c r="L331" s="118"/>
      <c r="M331" s="56"/>
      <c r="N331" s="83"/>
      <c r="P331" s="33"/>
      <c r="Q331" s="118"/>
      <c r="R331" s="33"/>
    </row>
    <row r="332" spans="1:18" ht="21">
      <c r="A332" s="38">
        <v>302</v>
      </c>
      <c r="B332" s="29"/>
      <c r="C332" s="33"/>
      <c r="D332" s="208"/>
      <c r="E332" s="192"/>
      <c r="F332" s="208"/>
      <c r="G332" s="196"/>
      <c r="H332" s="213"/>
      <c r="I332" s="201"/>
      <c r="K332" s="204"/>
      <c r="L332" s="118"/>
      <c r="M332" s="56"/>
      <c r="N332" s="83"/>
      <c r="P332" s="33"/>
      <c r="Q332" s="118"/>
      <c r="R332" s="33"/>
    </row>
    <row r="333" spans="1:18" ht="21">
      <c r="A333" s="38">
        <v>303</v>
      </c>
      <c r="B333" s="29"/>
      <c r="C333" s="33"/>
      <c r="D333" s="208"/>
      <c r="E333" s="192"/>
      <c r="F333" s="208"/>
      <c r="G333" s="196"/>
      <c r="H333" s="213"/>
      <c r="I333" s="201"/>
      <c r="K333" s="204"/>
      <c r="L333" s="118"/>
      <c r="M333" s="56"/>
      <c r="N333" s="83"/>
      <c r="P333" s="46"/>
      <c r="Q333" s="118"/>
      <c r="R333" s="46"/>
    </row>
    <row r="334" spans="1:18" ht="21">
      <c r="A334" s="38">
        <v>304</v>
      </c>
      <c r="B334" s="29"/>
      <c r="C334" s="33"/>
      <c r="D334" s="208"/>
      <c r="E334" s="192"/>
      <c r="F334" s="208"/>
      <c r="G334" s="196"/>
      <c r="H334" s="213"/>
      <c r="I334" s="201"/>
      <c r="K334" s="204"/>
      <c r="L334" s="118"/>
      <c r="M334" s="56"/>
      <c r="N334" s="83"/>
      <c r="P334" s="33"/>
      <c r="Q334" s="118"/>
      <c r="R334" s="33"/>
    </row>
    <row r="335" spans="1:18" ht="21">
      <c r="A335" s="38">
        <v>305</v>
      </c>
      <c r="B335" s="29"/>
      <c r="C335" s="33"/>
      <c r="D335" s="208"/>
      <c r="E335" s="192"/>
      <c r="F335" s="208"/>
      <c r="G335" s="196"/>
      <c r="H335" s="213"/>
      <c r="I335" s="201"/>
      <c r="K335" s="204"/>
      <c r="L335" s="118"/>
      <c r="M335" s="56"/>
      <c r="N335" s="83"/>
      <c r="P335" s="33"/>
      <c r="Q335" s="118"/>
      <c r="R335" s="33"/>
    </row>
    <row r="336" spans="1:18" s="232" customFormat="1" ht="21">
      <c r="A336" s="225">
        <v>306</v>
      </c>
      <c r="B336" s="226"/>
      <c r="C336" s="227"/>
      <c r="D336" s="228"/>
      <c r="E336" s="192"/>
      <c r="F336" s="228"/>
      <c r="G336" s="229"/>
      <c r="H336" s="230"/>
      <c r="I336" s="192"/>
      <c r="J336" s="128"/>
      <c r="K336" s="231"/>
      <c r="L336" s="228"/>
      <c r="M336" s="56"/>
      <c r="N336" s="129"/>
      <c r="P336" s="227"/>
      <c r="Q336" s="228"/>
      <c r="R336" s="227"/>
    </row>
    <row r="337" spans="1:18" ht="21">
      <c r="A337" s="38">
        <v>307</v>
      </c>
      <c r="B337" s="51"/>
      <c r="C337" s="46"/>
      <c r="D337" s="208"/>
      <c r="E337" s="192"/>
      <c r="F337" s="208"/>
      <c r="G337" s="196"/>
      <c r="H337" s="213"/>
      <c r="I337" s="201"/>
      <c r="K337" s="204"/>
      <c r="L337" s="118"/>
      <c r="M337" s="56"/>
      <c r="N337" s="83"/>
      <c r="P337" s="46"/>
      <c r="Q337" s="118"/>
      <c r="R337" s="61"/>
    </row>
    <row r="338" spans="1:18" ht="21">
      <c r="A338" s="38">
        <v>308</v>
      </c>
      <c r="B338" s="40"/>
      <c r="C338" s="33"/>
      <c r="D338" s="208"/>
      <c r="E338" s="192"/>
      <c r="F338" s="208"/>
      <c r="G338" s="196"/>
      <c r="H338" s="213"/>
      <c r="I338" s="201"/>
      <c r="K338" s="204"/>
      <c r="L338" s="118"/>
      <c r="M338" s="56"/>
      <c r="N338" s="83"/>
      <c r="P338" s="33"/>
      <c r="Q338" s="118"/>
      <c r="R338" s="39"/>
    </row>
    <row r="339" spans="1:18" ht="21">
      <c r="A339" s="38">
        <v>309</v>
      </c>
      <c r="B339" s="29"/>
      <c r="C339" s="33"/>
      <c r="D339" s="208"/>
      <c r="E339" s="192"/>
      <c r="F339" s="208"/>
      <c r="G339" s="196"/>
      <c r="H339" s="213"/>
      <c r="I339" s="201"/>
      <c r="K339" s="204"/>
      <c r="L339" s="118"/>
      <c r="M339" s="56"/>
      <c r="N339" s="83"/>
      <c r="P339" s="33"/>
      <c r="Q339" s="118"/>
      <c r="R339" s="33"/>
    </row>
    <row r="340" spans="1:18" ht="21">
      <c r="A340" s="38">
        <v>310</v>
      </c>
      <c r="B340" s="29"/>
      <c r="C340" s="33"/>
      <c r="D340" s="208"/>
      <c r="E340" s="192"/>
      <c r="F340" s="208"/>
      <c r="G340" s="196"/>
      <c r="H340" s="213"/>
      <c r="I340" s="201"/>
      <c r="K340" s="204"/>
      <c r="L340" s="118"/>
      <c r="M340" s="56"/>
      <c r="N340" s="83"/>
      <c r="P340" s="33"/>
      <c r="Q340" s="118"/>
      <c r="R340" s="33"/>
    </row>
    <row r="341" spans="1:18" ht="21">
      <c r="A341" s="38">
        <v>311</v>
      </c>
      <c r="B341" s="40"/>
      <c r="C341" s="33"/>
      <c r="D341" s="208"/>
      <c r="E341" s="192"/>
      <c r="F341" s="208"/>
      <c r="G341" s="196"/>
      <c r="H341" s="213"/>
      <c r="I341" s="201"/>
      <c r="K341" s="204"/>
      <c r="L341" s="118"/>
      <c r="M341" s="56"/>
      <c r="N341" s="83"/>
      <c r="P341" s="33"/>
      <c r="Q341" s="118"/>
      <c r="R341" s="33"/>
    </row>
    <row r="342" spans="1:18" ht="21">
      <c r="A342" s="38">
        <v>312</v>
      </c>
      <c r="B342" s="29"/>
      <c r="C342" s="33"/>
      <c r="D342" s="208"/>
      <c r="E342" s="192"/>
      <c r="F342" s="208"/>
      <c r="G342" s="196"/>
      <c r="H342" s="213"/>
      <c r="I342" s="201"/>
      <c r="K342" s="204"/>
      <c r="L342" s="118"/>
      <c r="M342" s="56"/>
      <c r="N342" s="83"/>
      <c r="P342" s="33"/>
      <c r="Q342" s="118"/>
      <c r="R342" s="33"/>
    </row>
    <row r="343" spans="1:18" ht="21">
      <c r="A343" s="38">
        <v>313</v>
      </c>
      <c r="B343" s="29"/>
      <c r="C343" s="33"/>
      <c r="D343" s="208"/>
      <c r="E343" s="192"/>
      <c r="F343" s="208"/>
      <c r="G343" s="196"/>
      <c r="H343" s="213"/>
      <c r="I343" s="201"/>
      <c r="K343" s="204"/>
      <c r="L343" s="118"/>
      <c r="M343" s="56"/>
      <c r="N343" s="83"/>
      <c r="P343" s="33"/>
      <c r="Q343" s="118"/>
      <c r="R343" s="33"/>
    </row>
    <row r="344" spans="1:18" ht="21">
      <c r="A344" s="38">
        <v>314</v>
      </c>
      <c r="B344" s="29"/>
      <c r="C344" s="33"/>
      <c r="D344" s="208"/>
      <c r="E344" s="192"/>
      <c r="F344" s="208"/>
      <c r="G344" s="196"/>
      <c r="H344" s="213"/>
      <c r="I344" s="201"/>
      <c r="K344" s="204"/>
      <c r="L344" s="118"/>
      <c r="M344" s="56"/>
      <c r="N344" s="83"/>
      <c r="P344" s="46"/>
      <c r="Q344" s="118"/>
      <c r="R344" s="46"/>
    </row>
    <row r="345" spans="1:18" ht="21">
      <c r="A345" s="38">
        <v>315</v>
      </c>
      <c r="B345" s="29"/>
      <c r="C345" s="33"/>
      <c r="D345" s="208"/>
      <c r="E345" s="192"/>
      <c r="F345" s="208"/>
      <c r="G345" s="196"/>
      <c r="H345" s="213"/>
      <c r="I345" s="201"/>
      <c r="K345" s="204"/>
      <c r="L345" s="118"/>
      <c r="M345" s="56"/>
      <c r="N345" s="83"/>
      <c r="P345" s="33"/>
      <c r="Q345" s="118"/>
      <c r="R345" s="33"/>
    </row>
    <row r="346" spans="1:18" ht="21">
      <c r="A346" s="17"/>
      <c r="B346" s="1"/>
      <c r="C346" s="3"/>
      <c r="D346" s="205" t="s">
        <v>667</v>
      </c>
      <c r="E346" s="190"/>
      <c r="F346" s="205" t="s">
        <v>670</v>
      </c>
      <c r="G346" s="195"/>
      <c r="H346" s="205" t="s">
        <v>668</v>
      </c>
      <c r="I346" s="200"/>
      <c r="J346" s="205" t="s">
        <v>669</v>
      </c>
      <c r="K346" s="203"/>
      <c r="L346" s="187" t="s">
        <v>665</v>
      </c>
      <c r="M346" s="186"/>
      <c r="N346" s="189" t="s">
        <v>666</v>
      </c>
      <c r="P346" s="3" t="s">
        <v>1</v>
      </c>
      <c r="Q346" s="3" t="s">
        <v>0</v>
      </c>
      <c r="R346" s="11" t="s">
        <v>2</v>
      </c>
    </row>
    <row r="347" spans="1:18" ht="21">
      <c r="A347" s="5" t="s">
        <v>3</v>
      </c>
      <c r="B347" s="15" t="s">
        <v>4</v>
      </c>
      <c r="C347" s="15" t="s">
        <v>5</v>
      </c>
      <c r="D347" s="206" t="s">
        <v>9</v>
      </c>
      <c r="E347" s="191" t="s">
        <v>8</v>
      </c>
      <c r="F347" s="206" t="s">
        <v>9</v>
      </c>
      <c r="G347" s="191" t="s">
        <v>8</v>
      </c>
      <c r="H347" s="206" t="s">
        <v>9</v>
      </c>
      <c r="I347" s="191" t="s">
        <v>8</v>
      </c>
      <c r="J347" s="206" t="s">
        <v>9</v>
      </c>
      <c r="K347" s="191" t="s">
        <v>8</v>
      </c>
      <c r="L347" s="18" t="s">
        <v>9</v>
      </c>
      <c r="M347" s="16" t="s">
        <v>8</v>
      </c>
      <c r="N347" s="185"/>
      <c r="P347" s="20" t="s">
        <v>6</v>
      </c>
      <c r="Q347" s="20" t="s">
        <v>671</v>
      </c>
      <c r="R347" s="5" t="s">
        <v>5</v>
      </c>
    </row>
    <row r="348" spans="1:18" ht="21">
      <c r="A348" s="38">
        <v>316</v>
      </c>
      <c r="B348" s="29"/>
      <c r="C348" s="33"/>
      <c r="D348" s="208"/>
      <c r="E348" s="192"/>
      <c r="F348" s="208"/>
      <c r="G348" s="196"/>
      <c r="H348" s="213"/>
      <c r="I348" s="201"/>
      <c r="K348" s="204"/>
      <c r="L348" s="118"/>
      <c r="M348" s="56"/>
      <c r="N348" s="83"/>
      <c r="P348" s="33"/>
      <c r="Q348" s="118"/>
      <c r="R348" s="33"/>
    </row>
    <row r="349" spans="1:18" ht="21">
      <c r="A349" s="38">
        <v>317</v>
      </c>
      <c r="B349" s="29"/>
      <c r="C349" s="33"/>
      <c r="D349" s="208"/>
      <c r="E349" s="192"/>
      <c r="F349" s="208"/>
      <c r="G349" s="196"/>
      <c r="H349" s="213"/>
      <c r="I349" s="201"/>
      <c r="K349" s="204"/>
      <c r="L349" s="118"/>
      <c r="M349" s="56"/>
      <c r="N349" s="83"/>
      <c r="P349" s="103"/>
      <c r="Q349" s="118"/>
      <c r="R349" s="33"/>
    </row>
    <row r="350" spans="1:18" ht="21">
      <c r="A350" s="38">
        <v>318</v>
      </c>
      <c r="B350" s="29"/>
      <c r="C350" s="33"/>
      <c r="D350" s="208"/>
      <c r="E350" s="192"/>
      <c r="F350" s="208"/>
      <c r="G350" s="196"/>
      <c r="H350" s="213"/>
      <c r="I350" s="201"/>
      <c r="K350" s="204"/>
      <c r="L350" s="118"/>
      <c r="M350" s="56"/>
      <c r="N350" s="83"/>
      <c r="P350" s="46"/>
      <c r="Q350" s="118"/>
      <c r="R350" s="46"/>
    </row>
    <row r="351" spans="1:18" ht="21">
      <c r="A351" s="38">
        <v>319</v>
      </c>
      <c r="B351" s="82"/>
      <c r="C351" s="30"/>
      <c r="D351" s="208"/>
      <c r="E351" s="192"/>
      <c r="F351" s="208"/>
      <c r="G351" s="196"/>
      <c r="H351" s="213"/>
      <c r="I351" s="201"/>
      <c r="K351" s="204"/>
      <c r="L351" s="118"/>
      <c r="M351" s="56"/>
      <c r="N351" s="83"/>
      <c r="P351" s="32"/>
      <c r="Q351" s="118"/>
      <c r="R351" s="48"/>
    </row>
    <row r="352" spans="1:18" ht="21">
      <c r="A352" s="38">
        <v>320</v>
      </c>
      <c r="B352" s="82"/>
      <c r="C352" s="33"/>
      <c r="D352" s="208"/>
      <c r="E352" s="192"/>
      <c r="F352" s="208"/>
      <c r="G352" s="196"/>
      <c r="H352" s="213"/>
      <c r="I352" s="201"/>
      <c r="K352" s="204"/>
      <c r="L352" s="118"/>
      <c r="M352" s="56"/>
      <c r="N352" s="83"/>
      <c r="P352" s="33"/>
      <c r="Q352" s="118"/>
      <c r="R352" s="39"/>
    </row>
    <row r="353" spans="1:18" ht="21">
      <c r="A353" s="38">
        <v>321</v>
      </c>
      <c r="B353" s="138"/>
      <c r="C353" s="33"/>
      <c r="D353" s="208"/>
      <c r="E353" s="192"/>
      <c r="F353" s="208"/>
      <c r="G353" s="196"/>
      <c r="H353" s="213"/>
      <c r="I353" s="201"/>
      <c r="K353" s="204"/>
      <c r="L353" s="121"/>
      <c r="M353" s="56"/>
      <c r="N353" s="83"/>
      <c r="P353" s="33"/>
      <c r="Q353" s="121"/>
      <c r="R353" s="39"/>
    </row>
    <row r="354" spans="1:18" ht="21">
      <c r="A354" s="38">
        <v>322</v>
      </c>
      <c r="B354" s="29"/>
      <c r="C354" s="33"/>
      <c r="D354" s="208"/>
      <c r="E354" s="192"/>
      <c r="F354" s="208"/>
      <c r="G354" s="196"/>
      <c r="H354" s="213"/>
      <c r="I354" s="201"/>
      <c r="K354" s="204"/>
      <c r="L354" s="118"/>
      <c r="M354" s="56"/>
      <c r="N354" s="83"/>
      <c r="P354" s="33"/>
      <c r="Q354" s="118"/>
      <c r="R354" s="33"/>
    </row>
    <row r="355" spans="1:18" ht="21">
      <c r="A355" s="38">
        <v>323</v>
      </c>
      <c r="B355" s="29"/>
      <c r="C355" s="33"/>
      <c r="D355" s="208"/>
      <c r="E355" s="192"/>
      <c r="F355" s="208"/>
      <c r="G355" s="196"/>
      <c r="H355" s="213"/>
      <c r="I355" s="201"/>
      <c r="K355" s="204"/>
      <c r="L355" s="118"/>
      <c r="M355" s="56"/>
      <c r="N355" s="83"/>
      <c r="P355" s="46"/>
      <c r="Q355" s="118"/>
      <c r="R355" s="46"/>
    </row>
    <row r="356" spans="1:18" ht="21">
      <c r="A356" s="38">
        <v>324</v>
      </c>
      <c r="B356" s="29"/>
      <c r="C356" s="33"/>
      <c r="D356" s="208"/>
      <c r="E356" s="192"/>
      <c r="F356" s="208"/>
      <c r="G356" s="196"/>
      <c r="H356" s="213"/>
      <c r="I356" s="201"/>
      <c r="K356" s="204"/>
      <c r="L356" s="118"/>
      <c r="M356" s="56"/>
      <c r="N356" s="83"/>
      <c r="P356" s="33"/>
      <c r="Q356" s="118"/>
      <c r="R356" s="59"/>
    </row>
    <row r="357" spans="1:18" ht="21">
      <c r="A357" s="38">
        <v>325</v>
      </c>
      <c r="B357" s="29"/>
      <c r="C357" s="32"/>
      <c r="D357" s="208"/>
      <c r="E357" s="192"/>
      <c r="F357" s="208"/>
      <c r="G357" s="196"/>
      <c r="H357" s="213"/>
      <c r="I357" s="201"/>
      <c r="K357" s="204"/>
      <c r="L357" s="118"/>
      <c r="M357" s="56"/>
      <c r="N357" s="83"/>
      <c r="P357" s="44"/>
      <c r="Q357" s="118"/>
      <c r="R357" s="33"/>
    </row>
    <row r="358" spans="1:18" ht="21">
      <c r="A358" s="38">
        <v>326</v>
      </c>
      <c r="B358" s="40"/>
      <c r="C358" s="34"/>
      <c r="D358" s="208"/>
      <c r="E358" s="192"/>
      <c r="F358" s="208"/>
      <c r="G358" s="196"/>
      <c r="H358" s="213"/>
      <c r="I358" s="201"/>
      <c r="K358" s="204"/>
      <c r="L358" s="118"/>
      <c r="M358" s="56"/>
      <c r="N358" s="83"/>
      <c r="P358" s="33"/>
      <c r="Q358" s="118"/>
      <c r="R358" s="48"/>
    </row>
    <row r="359" spans="1:18" ht="21">
      <c r="A359" s="38">
        <v>327</v>
      </c>
      <c r="B359" s="40"/>
      <c r="C359" s="33"/>
      <c r="D359" s="208"/>
      <c r="E359" s="192"/>
      <c r="F359" s="208"/>
      <c r="G359" s="196"/>
      <c r="H359" s="213"/>
      <c r="I359" s="201"/>
      <c r="K359" s="204"/>
      <c r="L359" s="118"/>
      <c r="M359" s="56"/>
      <c r="N359" s="83"/>
      <c r="P359" s="33"/>
      <c r="Q359" s="118"/>
      <c r="R359" s="33"/>
    </row>
    <row r="360" spans="1:18" ht="21">
      <c r="A360" s="38">
        <v>328</v>
      </c>
      <c r="B360" s="29"/>
      <c r="C360" s="33"/>
      <c r="D360" s="208"/>
      <c r="E360" s="192"/>
      <c r="F360" s="208"/>
      <c r="G360" s="196"/>
      <c r="H360" s="213"/>
      <c r="I360" s="201"/>
      <c r="K360" s="204"/>
      <c r="L360" s="118"/>
      <c r="M360" s="56"/>
      <c r="N360" s="83"/>
      <c r="P360" s="33"/>
      <c r="Q360" s="118"/>
      <c r="R360" s="33"/>
    </row>
    <row r="361" spans="1:18" ht="21">
      <c r="A361" s="38">
        <v>329</v>
      </c>
      <c r="B361" s="29"/>
      <c r="C361" s="33"/>
      <c r="D361" s="208"/>
      <c r="E361" s="192"/>
      <c r="F361" s="208"/>
      <c r="G361" s="196"/>
      <c r="H361" s="213"/>
      <c r="I361" s="201"/>
      <c r="K361" s="204"/>
      <c r="L361" s="118"/>
      <c r="M361" s="56"/>
      <c r="N361" s="83"/>
      <c r="P361" s="33"/>
      <c r="Q361" s="118"/>
      <c r="R361" s="59"/>
    </row>
    <row r="362" spans="1:18" ht="21">
      <c r="A362" s="38">
        <v>330</v>
      </c>
      <c r="B362" s="29"/>
      <c r="C362" s="33"/>
      <c r="D362" s="208"/>
      <c r="E362" s="192"/>
      <c r="F362" s="208"/>
      <c r="G362" s="196"/>
      <c r="H362" s="213"/>
      <c r="I362" s="201"/>
      <c r="K362" s="204"/>
      <c r="L362" s="118"/>
      <c r="M362" s="56"/>
      <c r="N362" s="83"/>
      <c r="P362" s="33"/>
      <c r="Q362" s="118"/>
      <c r="R362" s="33"/>
    </row>
    <row r="363" spans="1:18" ht="21">
      <c r="A363" s="38">
        <v>331</v>
      </c>
      <c r="B363" s="29"/>
      <c r="C363" s="30"/>
      <c r="D363" s="208"/>
      <c r="E363" s="192"/>
      <c r="F363" s="208"/>
      <c r="G363" s="196"/>
      <c r="H363" s="213"/>
      <c r="I363" s="201"/>
      <c r="K363" s="204"/>
      <c r="L363" s="118"/>
      <c r="M363" s="56"/>
      <c r="N363" s="83"/>
      <c r="P363" s="33"/>
      <c r="Q363" s="118"/>
      <c r="R363" s="33"/>
    </row>
    <row r="364" spans="1:18" ht="21">
      <c r="A364" s="38">
        <v>332</v>
      </c>
      <c r="B364" s="29"/>
      <c r="C364" s="33"/>
      <c r="D364" s="208"/>
      <c r="E364" s="192"/>
      <c r="F364" s="208"/>
      <c r="G364" s="196"/>
      <c r="H364" s="213"/>
      <c r="I364" s="201"/>
      <c r="K364" s="204"/>
      <c r="L364" s="118"/>
      <c r="M364" s="56"/>
      <c r="N364" s="83"/>
      <c r="P364" s="33"/>
      <c r="Q364" s="118"/>
      <c r="R364" s="39"/>
    </row>
    <row r="365" spans="1:18" ht="21">
      <c r="A365" s="38">
        <v>333</v>
      </c>
      <c r="B365" s="29"/>
      <c r="C365" s="33"/>
      <c r="D365" s="208"/>
      <c r="E365" s="192"/>
      <c r="F365" s="208"/>
      <c r="G365" s="196"/>
      <c r="H365" s="213"/>
      <c r="I365" s="201"/>
      <c r="K365" s="204"/>
      <c r="L365" s="118"/>
      <c r="M365" s="56"/>
      <c r="N365" s="83"/>
      <c r="P365" s="33"/>
      <c r="Q365" s="118"/>
      <c r="R365" s="39"/>
    </row>
    <row r="366" spans="1:18" ht="21">
      <c r="A366" s="38">
        <v>334</v>
      </c>
      <c r="B366" s="40"/>
      <c r="C366" s="33"/>
      <c r="D366" s="208"/>
      <c r="E366" s="192"/>
      <c r="F366" s="208"/>
      <c r="G366" s="196"/>
      <c r="H366" s="213"/>
      <c r="I366" s="201"/>
      <c r="K366" s="204"/>
      <c r="L366" s="118"/>
      <c r="M366" s="56"/>
      <c r="N366" s="83"/>
      <c r="P366" s="33"/>
      <c r="Q366" s="118"/>
      <c r="R366" s="39"/>
    </row>
    <row r="367" spans="1:18" ht="21">
      <c r="A367" s="38">
        <v>335</v>
      </c>
      <c r="B367" s="40"/>
      <c r="C367" s="33"/>
      <c r="D367" s="208"/>
      <c r="E367" s="192"/>
      <c r="F367" s="208"/>
      <c r="G367" s="196"/>
      <c r="H367" s="213"/>
      <c r="I367" s="201"/>
      <c r="K367" s="204"/>
      <c r="L367" s="118"/>
      <c r="M367" s="56"/>
      <c r="N367" s="83"/>
      <c r="P367" s="33"/>
      <c r="Q367" s="118"/>
      <c r="R367" s="59"/>
    </row>
    <row r="368" spans="1:18" ht="21">
      <c r="A368" s="38">
        <v>336</v>
      </c>
      <c r="B368" s="49"/>
      <c r="C368" s="38"/>
      <c r="D368" s="208"/>
      <c r="E368" s="192"/>
      <c r="F368" s="208"/>
      <c r="G368" s="196"/>
      <c r="H368" s="213"/>
      <c r="I368" s="201"/>
      <c r="K368" s="204"/>
      <c r="L368" s="118"/>
      <c r="M368" s="56"/>
      <c r="N368" s="83"/>
      <c r="P368" s="33"/>
      <c r="Q368" s="118"/>
      <c r="R368" s="39"/>
    </row>
    <row r="369" spans="1:18" ht="21">
      <c r="A369" s="17"/>
      <c r="B369" s="1"/>
      <c r="C369" s="3"/>
      <c r="D369" s="205" t="s">
        <v>667</v>
      </c>
      <c r="E369" s="190"/>
      <c r="F369" s="205" t="s">
        <v>670</v>
      </c>
      <c r="G369" s="195"/>
      <c r="H369" s="205" t="s">
        <v>668</v>
      </c>
      <c r="I369" s="200"/>
      <c r="J369" s="205" t="s">
        <v>669</v>
      </c>
      <c r="K369" s="203"/>
      <c r="L369" s="187" t="s">
        <v>665</v>
      </c>
      <c r="M369" s="186"/>
      <c r="N369" s="189" t="s">
        <v>666</v>
      </c>
      <c r="P369" s="3" t="s">
        <v>1</v>
      </c>
      <c r="Q369" s="3" t="s">
        <v>0</v>
      </c>
      <c r="R369" s="11" t="s">
        <v>2</v>
      </c>
    </row>
    <row r="370" spans="1:18" ht="21">
      <c r="A370" s="5" t="s">
        <v>3</v>
      </c>
      <c r="B370" s="15" t="s">
        <v>4</v>
      </c>
      <c r="C370" s="15" t="s">
        <v>5</v>
      </c>
      <c r="D370" s="206" t="s">
        <v>9</v>
      </c>
      <c r="E370" s="191" t="s">
        <v>8</v>
      </c>
      <c r="F370" s="206" t="s">
        <v>9</v>
      </c>
      <c r="G370" s="191" t="s">
        <v>8</v>
      </c>
      <c r="H370" s="206" t="s">
        <v>9</v>
      </c>
      <c r="I370" s="191" t="s">
        <v>8</v>
      </c>
      <c r="J370" s="206" t="s">
        <v>9</v>
      </c>
      <c r="K370" s="191" t="s">
        <v>8</v>
      </c>
      <c r="L370" s="18" t="s">
        <v>9</v>
      </c>
      <c r="M370" s="16" t="s">
        <v>8</v>
      </c>
      <c r="N370" s="185"/>
      <c r="P370" s="20" t="s">
        <v>6</v>
      </c>
      <c r="Q370" s="20" t="s">
        <v>671</v>
      </c>
      <c r="R370" s="5" t="s">
        <v>5</v>
      </c>
    </row>
    <row r="371" spans="1:18" ht="21">
      <c r="A371" s="38">
        <v>337</v>
      </c>
      <c r="B371" s="29"/>
      <c r="C371" s="33"/>
      <c r="D371" s="208"/>
      <c r="E371" s="192"/>
      <c r="F371" s="208"/>
      <c r="G371" s="196"/>
      <c r="H371" s="213"/>
      <c r="I371" s="201"/>
      <c r="K371" s="204"/>
      <c r="L371" s="118"/>
      <c r="M371" s="56"/>
      <c r="N371" s="83"/>
      <c r="P371" s="33"/>
      <c r="Q371" s="118"/>
      <c r="R371" s="39"/>
    </row>
    <row r="372" spans="1:18" ht="21">
      <c r="A372" s="38">
        <v>338</v>
      </c>
      <c r="B372" s="29"/>
      <c r="C372" s="33"/>
      <c r="D372" s="208"/>
      <c r="E372" s="192"/>
      <c r="F372" s="208"/>
      <c r="G372" s="196"/>
      <c r="H372" s="213"/>
      <c r="I372" s="201"/>
      <c r="K372" s="204"/>
      <c r="L372" s="118"/>
      <c r="M372" s="56"/>
      <c r="N372" s="83"/>
      <c r="P372" s="33"/>
      <c r="Q372" s="118"/>
      <c r="R372" s="33"/>
    </row>
    <row r="373" spans="1:18" ht="21">
      <c r="A373" s="38">
        <v>339</v>
      </c>
      <c r="B373" s="29"/>
      <c r="C373" s="33"/>
      <c r="D373" s="208"/>
      <c r="E373" s="192"/>
      <c r="F373" s="208"/>
      <c r="G373" s="196"/>
      <c r="H373" s="213"/>
      <c r="I373" s="201"/>
      <c r="K373" s="204"/>
      <c r="L373" s="118"/>
      <c r="M373" s="56"/>
      <c r="N373" s="83"/>
      <c r="P373" s="33"/>
      <c r="Q373" s="118"/>
      <c r="R373" s="33"/>
    </row>
    <row r="374" spans="1:18" ht="21">
      <c r="A374" s="38">
        <v>340</v>
      </c>
      <c r="B374" s="29"/>
      <c r="C374" s="33"/>
      <c r="D374" s="208"/>
      <c r="E374" s="192"/>
      <c r="F374" s="208"/>
      <c r="G374" s="196"/>
      <c r="H374" s="213"/>
      <c r="I374" s="201"/>
      <c r="K374" s="204"/>
      <c r="L374" s="118"/>
      <c r="M374" s="56"/>
      <c r="N374" s="83"/>
      <c r="P374" s="33"/>
      <c r="Q374" s="118"/>
      <c r="R374" s="46"/>
    </row>
    <row r="375" spans="1:18" ht="21">
      <c r="A375" s="38">
        <v>341</v>
      </c>
      <c r="B375" s="29"/>
      <c r="C375" s="32"/>
      <c r="D375" s="208"/>
      <c r="E375" s="192"/>
      <c r="F375" s="208"/>
      <c r="G375" s="196"/>
      <c r="H375" s="213"/>
      <c r="I375" s="201"/>
      <c r="K375" s="204"/>
      <c r="L375" s="118"/>
      <c r="M375" s="56"/>
      <c r="N375" s="83"/>
      <c r="P375" s="33"/>
      <c r="Q375" s="118"/>
      <c r="R375" s="33"/>
    </row>
    <row r="376" spans="1:18" ht="21">
      <c r="A376" s="38">
        <v>342</v>
      </c>
      <c r="B376" s="29"/>
      <c r="C376" s="33"/>
      <c r="D376" s="208"/>
      <c r="E376" s="192"/>
      <c r="F376" s="208"/>
      <c r="G376" s="196"/>
      <c r="H376" s="213"/>
      <c r="I376" s="201"/>
      <c r="K376" s="204"/>
      <c r="L376" s="118"/>
      <c r="M376" s="56"/>
      <c r="N376" s="83"/>
      <c r="P376" s="33"/>
      <c r="Q376" s="118"/>
      <c r="R376" s="62"/>
    </row>
    <row r="377" spans="1:18" ht="21">
      <c r="A377" s="38">
        <v>343</v>
      </c>
      <c r="B377" s="40"/>
      <c r="C377" s="33"/>
      <c r="D377" s="208"/>
      <c r="E377" s="192"/>
      <c r="F377" s="208"/>
      <c r="G377" s="196"/>
      <c r="H377" s="213"/>
      <c r="I377" s="201"/>
      <c r="K377" s="204"/>
      <c r="L377" s="118"/>
      <c r="M377" s="56"/>
      <c r="N377" s="83"/>
      <c r="P377" s="33"/>
      <c r="Q377" s="118"/>
      <c r="R377" s="33"/>
    </row>
    <row r="378" spans="1:18" ht="21">
      <c r="A378" s="38">
        <v>344</v>
      </c>
      <c r="B378" s="51"/>
      <c r="C378" s="33"/>
      <c r="D378" s="208"/>
      <c r="E378" s="192"/>
      <c r="F378" s="208"/>
      <c r="G378" s="196"/>
      <c r="H378" s="213"/>
      <c r="I378" s="201"/>
      <c r="K378" s="204"/>
      <c r="L378" s="118"/>
      <c r="M378" s="56"/>
      <c r="N378" s="83"/>
      <c r="P378" s="33"/>
      <c r="Q378" s="118"/>
      <c r="R378" s="39"/>
    </row>
    <row r="379" spans="1:18" ht="21">
      <c r="A379" s="38">
        <v>345</v>
      </c>
      <c r="B379" s="29"/>
      <c r="C379" s="33"/>
      <c r="D379" s="208"/>
      <c r="E379" s="192"/>
      <c r="F379" s="208"/>
      <c r="G379" s="196"/>
      <c r="H379" s="213"/>
      <c r="I379" s="201"/>
      <c r="K379" s="204"/>
      <c r="L379" s="118"/>
      <c r="M379" s="56"/>
      <c r="N379" s="83"/>
      <c r="P379" s="33"/>
      <c r="Q379" s="118"/>
      <c r="R379" s="33"/>
    </row>
    <row r="380" spans="1:18" ht="21">
      <c r="A380" s="38">
        <v>346</v>
      </c>
      <c r="B380" s="29"/>
      <c r="C380" s="33"/>
      <c r="D380" s="208"/>
      <c r="E380" s="192"/>
      <c r="F380" s="208"/>
      <c r="G380" s="196"/>
      <c r="H380" s="213"/>
      <c r="I380" s="201"/>
      <c r="K380" s="204"/>
      <c r="L380" s="118"/>
      <c r="M380" s="56"/>
      <c r="N380" s="83"/>
      <c r="P380" s="33"/>
      <c r="Q380" s="118"/>
      <c r="R380" s="33"/>
    </row>
    <row r="381" spans="1:18" ht="21">
      <c r="A381" s="38">
        <v>347</v>
      </c>
      <c r="B381" s="29"/>
      <c r="C381" s="33"/>
      <c r="D381" s="208"/>
      <c r="E381" s="192"/>
      <c r="F381" s="208"/>
      <c r="G381" s="196"/>
      <c r="H381" s="213"/>
      <c r="I381" s="201"/>
      <c r="K381" s="204"/>
      <c r="L381" s="118"/>
      <c r="M381" s="56"/>
      <c r="N381" s="83"/>
      <c r="P381" s="33"/>
      <c r="Q381" s="118"/>
      <c r="R381" s="33"/>
    </row>
    <row r="382" spans="1:18" ht="21">
      <c r="A382" s="38">
        <v>348</v>
      </c>
      <c r="B382" s="29"/>
      <c r="C382" s="33"/>
      <c r="D382" s="208"/>
      <c r="E382" s="192"/>
      <c r="F382" s="208"/>
      <c r="G382" s="196"/>
      <c r="H382" s="213"/>
      <c r="I382" s="201"/>
      <c r="K382" s="204"/>
      <c r="L382" s="118"/>
      <c r="M382" s="56"/>
      <c r="N382" s="83"/>
      <c r="P382" s="33"/>
      <c r="Q382" s="118"/>
      <c r="R382" s="33"/>
    </row>
    <row r="383" spans="1:18" ht="21">
      <c r="A383" s="38">
        <v>349</v>
      </c>
      <c r="B383" s="29"/>
      <c r="C383" s="33"/>
      <c r="D383" s="208"/>
      <c r="E383" s="192"/>
      <c r="F383" s="208"/>
      <c r="G383" s="196"/>
      <c r="H383" s="213"/>
      <c r="I383" s="201"/>
      <c r="K383" s="204"/>
      <c r="L383" s="118"/>
      <c r="M383" s="56"/>
      <c r="N383" s="83"/>
      <c r="P383" s="33"/>
      <c r="Q383" s="118"/>
      <c r="R383" s="33"/>
    </row>
    <row r="384" spans="1:18" ht="21">
      <c r="A384" s="38">
        <v>350</v>
      </c>
      <c r="B384" s="29"/>
      <c r="C384" s="33"/>
      <c r="D384" s="208"/>
      <c r="E384" s="192"/>
      <c r="F384" s="208"/>
      <c r="G384" s="196"/>
      <c r="H384" s="213"/>
      <c r="I384" s="201"/>
      <c r="K384" s="204"/>
      <c r="L384" s="118"/>
      <c r="M384" s="56"/>
      <c r="N384" s="83"/>
      <c r="P384" s="33"/>
      <c r="Q384" s="118"/>
      <c r="R384" s="33"/>
    </row>
    <row r="385" spans="1:18" ht="21">
      <c r="A385" s="38">
        <v>351</v>
      </c>
      <c r="B385" s="40"/>
      <c r="C385" s="33"/>
      <c r="D385" s="208"/>
      <c r="E385" s="192"/>
      <c r="F385" s="208"/>
      <c r="G385" s="196"/>
      <c r="H385" s="213"/>
      <c r="I385" s="201"/>
      <c r="K385" s="204"/>
      <c r="L385" s="118"/>
      <c r="M385" s="56"/>
      <c r="N385" s="83"/>
      <c r="P385" s="33"/>
      <c r="Q385" s="118"/>
      <c r="R385" s="39"/>
    </row>
    <row r="386" spans="1:18" ht="21">
      <c r="A386" s="38">
        <v>352</v>
      </c>
      <c r="B386" s="29"/>
      <c r="C386" s="33"/>
      <c r="D386" s="208"/>
      <c r="E386" s="192"/>
      <c r="F386" s="208"/>
      <c r="G386" s="196"/>
      <c r="H386" s="213"/>
      <c r="I386" s="201"/>
      <c r="K386" s="204"/>
      <c r="L386" s="118"/>
      <c r="M386" s="56"/>
      <c r="N386" s="83"/>
      <c r="P386" s="33"/>
      <c r="Q386" s="118"/>
      <c r="R386" s="33"/>
    </row>
    <row r="387" spans="1:18" ht="21">
      <c r="A387" s="38">
        <v>353</v>
      </c>
      <c r="B387" s="29"/>
      <c r="C387" s="33"/>
      <c r="D387" s="208"/>
      <c r="E387" s="192"/>
      <c r="F387" s="208"/>
      <c r="G387" s="196"/>
      <c r="H387" s="213"/>
      <c r="I387" s="201"/>
      <c r="K387" s="204"/>
      <c r="L387" s="118"/>
      <c r="M387" s="56"/>
      <c r="N387" s="83"/>
      <c r="P387" s="33"/>
      <c r="Q387" s="118"/>
      <c r="R387" s="33"/>
    </row>
    <row r="388" spans="1:18" s="232" customFormat="1" ht="21">
      <c r="A388" s="225">
        <v>354</v>
      </c>
      <c r="B388" s="226"/>
      <c r="C388" s="227"/>
      <c r="D388" s="228"/>
      <c r="E388" s="192"/>
      <c r="F388" s="228"/>
      <c r="G388" s="229"/>
      <c r="H388" s="230"/>
      <c r="I388" s="192"/>
      <c r="J388" s="128"/>
      <c r="K388" s="231"/>
      <c r="L388" s="228"/>
      <c r="M388" s="56"/>
      <c r="N388" s="129"/>
      <c r="P388" s="227"/>
      <c r="Q388" s="228"/>
      <c r="R388" s="227"/>
    </row>
    <row r="389" spans="1:18" ht="21">
      <c r="A389" s="38">
        <v>355</v>
      </c>
      <c r="B389" s="29"/>
      <c r="C389" s="33"/>
      <c r="D389" s="208"/>
      <c r="E389" s="192"/>
      <c r="F389" s="208"/>
      <c r="G389" s="196"/>
      <c r="H389" s="213"/>
      <c r="I389" s="201"/>
      <c r="K389" s="204"/>
      <c r="L389" s="118"/>
      <c r="M389" s="56"/>
      <c r="N389" s="83"/>
      <c r="P389" s="46"/>
      <c r="Q389" s="118"/>
      <c r="R389" s="46"/>
    </row>
    <row r="390" spans="1:18" ht="21">
      <c r="A390" s="38">
        <v>356</v>
      </c>
      <c r="B390" s="40"/>
      <c r="C390" s="38"/>
      <c r="D390" s="208"/>
      <c r="E390" s="192"/>
      <c r="F390" s="208"/>
      <c r="G390" s="196"/>
      <c r="H390" s="213"/>
      <c r="I390" s="201"/>
      <c r="K390" s="204"/>
      <c r="L390" s="118"/>
      <c r="M390" s="56"/>
      <c r="N390" s="83"/>
      <c r="P390" s="33"/>
      <c r="Q390" s="118"/>
      <c r="R390" s="39"/>
    </row>
    <row r="391" spans="1:18" ht="21">
      <c r="A391" s="38">
        <v>357</v>
      </c>
      <c r="B391" s="29"/>
      <c r="C391" s="33"/>
      <c r="D391" s="208"/>
      <c r="E391" s="192"/>
      <c r="F391" s="208"/>
      <c r="G391" s="196"/>
      <c r="H391" s="213"/>
      <c r="I391" s="201"/>
      <c r="K391" s="204"/>
      <c r="L391" s="118"/>
      <c r="M391" s="56"/>
      <c r="N391" s="83"/>
      <c r="P391" s="33"/>
      <c r="Q391" s="118"/>
      <c r="R391" s="33"/>
    </row>
    <row r="392" spans="1:18" ht="21">
      <c r="A392" s="17"/>
      <c r="B392" s="1"/>
      <c r="C392" s="3"/>
      <c r="D392" s="205" t="s">
        <v>667</v>
      </c>
      <c r="E392" s="190"/>
      <c r="F392" s="205" t="s">
        <v>670</v>
      </c>
      <c r="G392" s="195"/>
      <c r="H392" s="205" t="s">
        <v>668</v>
      </c>
      <c r="I392" s="200"/>
      <c r="J392" s="205" t="s">
        <v>669</v>
      </c>
      <c r="K392" s="203"/>
      <c r="L392" s="187" t="s">
        <v>665</v>
      </c>
      <c r="M392" s="186"/>
      <c r="N392" s="189" t="s">
        <v>666</v>
      </c>
      <c r="P392" s="3" t="s">
        <v>1</v>
      </c>
      <c r="Q392" s="3" t="s">
        <v>0</v>
      </c>
      <c r="R392" s="11" t="s">
        <v>2</v>
      </c>
    </row>
    <row r="393" spans="1:18" ht="21">
      <c r="A393" s="5" t="s">
        <v>3</v>
      </c>
      <c r="B393" s="15" t="s">
        <v>4</v>
      </c>
      <c r="C393" s="15" t="s">
        <v>5</v>
      </c>
      <c r="D393" s="206" t="s">
        <v>9</v>
      </c>
      <c r="E393" s="191" t="s">
        <v>8</v>
      </c>
      <c r="F393" s="206" t="s">
        <v>9</v>
      </c>
      <c r="G393" s="191" t="s">
        <v>8</v>
      </c>
      <c r="H393" s="206" t="s">
        <v>9</v>
      </c>
      <c r="I393" s="191" t="s">
        <v>8</v>
      </c>
      <c r="J393" s="206" t="s">
        <v>9</v>
      </c>
      <c r="K393" s="191" t="s">
        <v>8</v>
      </c>
      <c r="L393" s="18" t="s">
        <v>9</v>
      </c>
      <c r="M393" s="16" t="s">
        <v>8</v>
      </c>
      <c r="N393" s="185"/>
      <c r="P393" s="20" t="s">
        <v>6</v>
      </c>
      <c r="Q393" s="20" t="s">
        <v>671</v>
      </c>
      <c r="R393" s="5" t="s">
        <v>5</v>
      </c>
    </row>
    <row r="394" spans="1:18" ht="21">
      <c r="A394" s="38">
        <v>358</v>
      </c>
      <c r="B394" s="29"/>
      <c r="C394" s="33"/>
      <c r="D394" s="208"/>
      <c r="E394" s="192"/>
      <c r="F394" s="208"/>
      <c r="G394" s="196"/>
      <c r="H394" s="213"/>
      <c r="I394" s="201"/>
      <c r="K394" s="204"/>
      <c r="L394" s="118"/>
      <c r="M394" s="56"/>
      <c r="N394" s="83"/>
      <c r="P394" s="46"/>
      <c r="Q394" s="118"/>
      <c r="R394" s="46"/>
    </row>
    <row r="395" spans="1:18" ht="21">
      <c r="A395" s="38">
        <v>359</v>
      </c>
      <c r="B395" s="29"/>
      <c r="C395" s="33"/>
      <c r="D395" s="208"/>
      <c r="E395" s="192"/>
      <c r="F395" s="208"/>
      <c r="G395" s="196"/>
      <c r="H395" s="213"/>
      <c r="I395" s="201"/>
      <c r="K395" s="204"/>
      <c r="L395" s="118"/>
      <c r="M395" s="56"/>
      <c r="N395" s="83"/>
      <c r="P395" s="46"/>
      <c r="Q395" s="118"/>
      <c r="R395" s="46"/>
    </row>
    <row r="396" spans="1:18" ht="21">
      <c r="A396" s="38">
        <v>360</v>
      </c>
      <c r="B396" s="29"/>
      <c r="C396" s="33"/>
      <c r="D396" s="208"/>
      <c r="E396" s="192"/>
      <c r="F396" s="208"/>
      <c r="G396" s="196"/>
      <c r="H396" s="213"/>
      <c r="I396" s="201"/>
      <c r="K396" s="204"/>
      <c r="L396" s="118"/>
      <c r="M396" s="56"/>
      <c r="N396" s="83"/>
      <c r="P396" s="33"/>
      <c r="Q396" s="118"/>
      <c r="R396" s="33"/>
    </row>
    <row r="397" spans="1:18" ht="21">
      <c r="A397" s="38">
        <v>361</v>
      </c>
      <c r="B397" s="29"/>
      <c r="C397" s="33"/>
      <c r="D397" s="208"/>
      <c r="E397" s="192"/>
      <c r="F397" s="208"/>
      <c r="G397" s="196"/>
      <c r="H397" s="213"/>
      <c r="I397" s="201"/>
      <c r="K397" s="204"/>
      <c r="L397" s="118"/>
      <c r="M397" s="56"/>
      <c r="N397" s="83"/>
      <c r="P397" s="33"/>
      <c r="Q397" s="118"/>
      <c r="R397" s="33"/>
    </row>
    <row r="398" spans="1:18" ht="21">
      <c r="A398" s="38">
        <v>362</v>
      </c>
      <c r="B398" s="29"/>
      <c r="C398" s="32"/>
      <c r="D398" s="208"/>
      <c r="E398" s="192"/>
      <c r="F398" s="208"/>
      <c r="G398" s="196"/>
      <c r="H398" s="213"/>
      <c r="I398" s="201"/>
      <c r="K398" s="204"/>
      <c r="L398" s="118"/>
      <c r="M398" s="56"/>
      <c r="N398" s="83"/>
      <c r="P398" s="33"/>
      <c r="Q398" s="118"/>
      <c r="R398" s="33"/>
    </row>
    <row r="399" spans="1:18" ht="21">
      <c r="A399" s="38">
        <v>363</v>
      </c>
      <c r="B399" s="40"/>
      <c r="C399" s="33"/>
      <c r="D399" s="208"/>
      <c r="E399" s="192"/>
      <c r="F399" s="208"/>
      <c r="G399" s="196"/>
      <c r="H399" s="213"/>
      <c r="I399" s="201"/>
      <c r="K399" s="204"/>
      <c r="L399" s="118"/>
      <c r="M399" s="56"/>
      <c r="N399" s="83"/>
      <c r="P399" s="33"/>
      <c r="Q399" s="118"/>
      <c r="R399" s="39"/>
    </row>
    <row r="400" spans="1:18" ht="21">
      <c r="A400" s="38">
        <v>364</v>
      </c>
      <c r="B400" s="29"/>
      <c r="C400" s="33"/>
      <c r="D400" s="208"/>
      <c r="E400" s="192"/>
      <c r="F400" s="208"/>
      <c r="G400" s="196"/>
      <c r="H400" s="213"/>
      <c r="I400" s="201"/>
      <c r="K400" s="204"/>
      <c r="L400" s="118"/>
      <c r="M400" s="56"/>
      <c r="N400" s="83"/>
      <c r="P400" s="33"/>
      <c r="Q400" s="118"/>
      <c r="R400" s="33"/>
    </row>
    <row r="401" spans="1:18" ht="21">
      <c r="A401" s="38">
        <v>365</v>
      </c>
      <c r="B401" s="29"/>
      <c r="C401" s="33"/>
      <c r="D401" s="208"/>
      <c r="E401" s="192"/>
      <c r="F401" s="208"/>
      <c r="G401" s="196"/>
      <c r="H401" s="213"/>
      <c r="I401" s="201"/>
      <c r="K401" s="204"/>
      <c r="L401" s="118"/>
      <c r="M401" s="56"/>
      <c r="N401" s="83"/>
      <c r="P401" s="33"/>
      <c r="Q401" s="118"/>
      <c r="R401" s="33"/>
    </row>
    <row r="402" spans="1:18" ht="21">
      <c r="A402" s="38">
        <v>366</v>
      </c>
      <c r="B402" s="134"/>
      <c r="C402" s="76"/>
      <c r="D402" s="208"/>
      <c r="E402" s="192"/>
      <c r="F402" s="208"/>
      <c r="G402" s="196"/>
      <c r="H402" s="213"/>
      <c r="I402" s="201"/>
      <c r="K402" s="204"/>
      <c r="L402" s="118"/>
      <c r="M402" s="56"/>
      <c r="N402" s="83"/>
      <c r="P402" s="33"/>
      <c r="Q402" s="118"/>
      <c r="R402" s="33"/>
    </row>
    <row r="403" spans="1:18" ht="21">
      <c r="A403" s="38">
        <v>367</v>
      </c>
      <c r="B403" s="40"/>
      <c r="C403" s="33"/>
      <c r="D403" s="208"/>
      <c r="E403" s="192"/>
      <c r="F403" s="208"/>
      <c r="G403" s="196"/>
      <c r="H403" s="213"/>
      <c r="I403" s="201"/>
      <c r="K403" s="204"/>
      <c r="L403" s="118"/>
      <c r="M403" s="56"/>
      <c r="N403" s="83"/>
      <c r="P403" s="33"/>
      <c r="Q403" s="118"/>
      <c r="R403" s="33"/>
    </row>
    <row r="404" spans="1:18" ht="21">
      <c r="A404" s="38">
        <v>368</v>
      </c>
      <c r="B404" s="29"/>
      <c r="C404" s="58"/>
      <c r="D404" s="208"/>
      <c r="E404" s="192"/>
      <c r="F404" s="208"/>
      <c r="G404" s="196"/>
      <c r="H404" s="213"/>
      <c r="I404" s="201"/>
      <c r="K404" s="204"/>
      <c r="L404" s="118"/>
      <c r="M404" s="56"/>
      <c r="N404" s="83"/>
      <c r="P404" s="33"/>
      <c r="Q404" s="118"/>
      <c r="R404" s="33"/>
    </row>
    <row r="405" spans="1:18" ht="21">
      <c r="A405" s="38">
        <v>369</v>
      </c>
      <c r="B405" s="29"/>
      <c r="C405" s="33"/>
      <c r="D405" s="208"/>
      <c r="E405" s="192"/>
      <c r="F405" s="208"/>
      <c r="G405" s="196"/>
      <c r="H405" s="213"/>
      <c r="I405" s="201"/>
      <c r="K405" s="204"/>
      <c r="L405" s="118"/>
      <c r="M405" s="56"/>
      <c r="N405" s="83"/>
      <c r="P405" s="33"/>
      <c r="Q405" s="118"/>
      <c r="R405" s="33"/>
    </row>
    <row r="406" spans="1:18" ht="21">
      <c r="A406" s="38">
        <v>370</v>
      </c>
      <c r="B406" s="29"/>
      <c r="C406" s="33"/>
      <c r="D406" s="208"/>
      <c r="E406" s="192"/>
      <c r="F406" s="208"/>
      <c r="G406" s="196"/>
      <c r="H406" s="213"/>
      <c r="I406" s="201"/>
      <c r="K406" s="204"/>
      <c r="L406" s="118"/>
      <c r="M406" s="56"/>
      <c r="N406" s="83"/>
      <c r="P406" s="33"/>
      <c r="Q406" s="118"/>
      <c r="R406" s="33"/>
    </row>
    <row r="407" spans="1:18" ht="21">
      <c r="A407" s="38">
        <v>371</v>
      </c>
      <c r="B407" s="29"/>
      <c r="C407" s="33"/>
      <c r="D407" s="208"/>
      <c r="E407" s="192"/>
      <c r="F407" s="208"/>
      <c r="G407" s="196"/>
      <c r="H407" s="213"/>
      <c r="I407" s="201"/>
      <c r="K407" s="204"/>
      <c r="L407" s="118"/>
      <c r="M407" s="56"/>
      <c r="N407" s="83"/>
      <c r="P407" s="33"/>
      <c r="Q407" s="118"/>
      <c r="R407" s="121"/>
    </row>
    <row r="408" spans="1:18" ht="21">
      <c r="A408" s="38">
        <v>372</v>
      </c>
      <c r="B408" s="135"/>
      <c r="C408" s="33"/>
      <c r="D408" s="208"/>
      <c r="E408" s="192"/>
      <c r="F408" s="208"/>
      <c r="G408" s="196"/>
      <c r="H408" s="213"/>
      <c r="I408" s="201"/>
      <c r="K408" s="204"/>
      <c r="L408" s="118"/>
      <c r="M408" s="56"/>
      <c r="N408" s="83"/>
      <c r="P408" s="33"/>
      <c r="Q408" s="118"/>
      <c r="R408" s="33"/>
    </row>
    <row r="409" spans="1:18" ht="21">
      <c r="A409" s="38">
        <v>373</v>
      </c>
      <c r="B409" s="134"/>
      <c r="C409" s="85"/>
      <c r="D409" s="208"/>
      <c r="E409" s="192"/>
      <c r="F409" s="208"/>
      <c r="G409" s="196"/>
      <c r="H409" s="213"/>
      <c r="I409" s="201"/>
      <c r="K409" s="204"/>
      <c r="L409" s="118"/>
      <c r="M409" s="56"/>
      <c r="N409" s="83"/>
      <c r="P409" s="33"/>
      <c r="Q409" s="118"/>
      <c r="R409" s="39"/>
    </row>
    <row r="410" spans="1:18" ht="21">
      <c r="A410" s="38">
        <v>374</v>
      </c>
      <c r="B410" s="29"/>
      <c r="C410" s="33"/>
      <c r="D410" s="208"/>
      <c r="E410" s="192"/>
      <c r="F410" s="208"/>
      <c r="G410" s="196"/>
      <c r="H410" s="213"/>
      <c r="I410" s="201"/>
      <c r="K410" s="204"/>
      <c r="L410" s="118"/>
      <c r="M410" s="56"/>
      <c r="N410" s="83"/>
      <c r="P410" s="46"/>
      <c r="Q410" s="118"/>
      <c r="R410" s="46"/>
    </row>
    <row r="411" spans="1:18" ht="21">
      <c r="A411" s="38">
        <v>375</v>
      </c>
      <c r="B411" s="40"/>
      <c r="C411" s="33"/>
      <c r="D411" s="208"/>
      <c r="E411" s="192"/>
      <c r="F411" s="208"/>
      <c r="G411" s="196"/>
      <c r="H411" s="213"/>
      <c r="I411" s="201"/>
      <c r="K411" s="204"/>
      <c r="L411" s="118"/>
      <c r="M411" s="56"/>
      <c r="N411" s="109"/>
      <c r="O411" s="41"/>
      <c r="P411" s="33"/>
      <c r="Q411" s="118"/>
      <c r="R411" s="39"/>
    </row>
    <row r="412" spans="1:18" ht="21">
      <c r="A412" s="38">
        <v>376</v>
      </c>
      <c r="B412" s="29"/>
      <c r="C412" s="30"/>
      <c r="D412" s="208"/>
      <c r="E412" s="192"/>
      <c r="F412" s="208"/>
      <c r="G412" s="196"/>
      <c r="H412" s="213"/>
      <c r="I412" s="201"/>
      <c r="K412" s="204"/>
      <c r="L412" s="121"/>
      <c r="M412" s="56"/>
      <c r="N412" s="83"/>
      <c r="P412" s="33"/>
      <c r="Q412" s="121"/>
      <c r="R412" s="39"/>
    </row>
    <row r="413" spans="1:18" ht="21">
      <c r="A413" s="38">
        <v>377</v>
      </c>
      <c r="B413" s="29"/>
      <c r="C413" s="33"/>
      <c r="D413" s="208"/>
      <c r="E413" s="192"/>
      <c r="F413" s="208"/>
      <c r="G413" s="196"/>
      <c r="H413" s="213"/>
      <c r="I413" s="201"/>
      <c r="K413" s="204"/>
      <c r="L413" s="118"/>
      <c r="M413" s="56"/>
      <c r="N413" s="83"/>
      <c r="P413" s="33"/>
      <c r="Q413" s="118"/>
      <c r="R413" s="39"/>
    </row>
    <row r="414" spans="1:18" ht="21">
      <c r="A414" s="38">
        <v>378</v>
      </c>
      <c r="B414" s="40"/>
      <c r="C414" s="30"/>
      <c r="D414" s="208"/>
      <c r="E414" s="192"/>
      <c r="F414" s="208"/>
      <c r="G414" s="196"/>
      <c r="H414" s="213"/>
      <c r="I414" s="201"/>
      <c r="K414" s="204"/>
      <c r="L414" s="118"/>
      <c r="M414" s="56"/>
      <c r="N414" s="83"/>
      <c r="P414" s="33"/>
      <c r="Q414" s="118"/>
      <c r="R414" s="39"/>
    </row>
    <row r="415" spans="1:18" ht="21">
      <c r="A415" s="17"/>
      <c r="B415" s="1"/>
      <c r="C415" s="3"/>
      <c r="D415" s="205" t="s">
        <v>667</v>
      </c>
      <c r="E415" s="190"/>
      <c r="F415" s="205" t="s">
        <v>670</v>
      </c>
      <c r="G415" s="195"/>
      <c r="H415" s="205" t="s">
        <v>668</v>
      </c>
      <c r="I415" s="200"/>
      <c r="J415" s="205" t="s">
        <v>669</v>
      </c>
      <c r="K415" s="203"/>
      <c r="L415" s="187" t="s">
        <v>665</v>
      </c>
      <c r="M415" s="186"/>
      <c r="N415" s="189" t="s">
        <v>666</v>
      </c>
      <c r="P415" s="3" t="s">
        <v>1</v>
      </c>
      <c r="Q415" s="3" t="s">
        <v>0</v>
      </c>
      <c r="R415" s="11" t="s">
        <v>2</v>
      </c>
    </row>
    <row r="416" spans="1:18" ht="21">
      <c r="A416" s="5" t="s">
        <v>3</v>
      </c>
      <c r="B416" s="15" t="s">
        <v>4</v>
      </c>
      <c r="C416" s="15" t="s">
        <v>5</v>
      </c>
      <c r="D416" s="206" t="s">
        <v>9</v>
      </c>
      <c r="E416" s="191" t="s">
        <v>8</v>
      </c>
      <c r="F416" s="206" t="s">
        <v>9</v>
      </c>
      <c r="G416" s="191" t="s">
        <v>8</v>
      </c>
      <c r="H416" s="206" t="s">
        <v>9</v>
      </c>
      <c r="I416" s="191" t="s">
        <v>8</v>
      </c>
      <c r="J416" s="206" t="s">
        <v>9</v>
      </c>
      <c r="K416" s="191" t="s">
        <v>8</v>
      </c>
      <c r="L416" s="18" t="s">
        <v>9</v>
      </c>
      <c r="M416" s="16" t="s">
        <v>8</v>
      </c>
      <c r="N416" s="185"/>
      <c r="P416" s="20" t="s">
        <v>6</v>
      </c>
      <c r="Q416" s="20" t="s">
        <v>671</v>
      </c>
      <c r="R416" s="5" t="s">
        <v>5</v>
      </c>
    </row>
    <row r="417" spans="1:18" ht="21">
      <c r="A417" s="38">
        <v>379</v>
      </c>
      <c r="B417" s="40"/>
      <c r="C417" s="33"/>
      <c r="D417" s="208"/>
      <c r="E417" s="192"/>
      <c r="F417" s="208"/>
      <c r="G417" s="196"/>
      <c r="H417" s="213"/>
      <c r="I417" s="201"/>
      <c r="K417" s="204"/>
      <c r="L417" s="118"/>
      <c r="M417" s="36"/>
      <c r="N417" s="83"/>
      <c r="P417" s="33"/>
      <c r="Q417" s="118"/>
      <c r="R417" s="39"/>
    </row>
    <row r="418" spans="1:18" ht="21">
      <c r="A418" s="38">
        <v>380</v>
      </c>
      <c r="B418" s="49"/>
      <c r="C418" s="38"/>
      <c r="D418" s="208"/>
      <c r="E418" s="192"/>
      <c r="F418" s="208"/>
      <c r="G418" s="196"/>
      <c r="H418" s="213"/>
      <c r="I418" s="201"/>
      <c r="K418" s="204"/>
      <c r="L418" s="121"/>
      <c r="M418" s="36"/>
      <c r="N418" s="83"/>
      <c r="P418" s="33"/>
      <c r="Q418" s="121"/>
      <c r="R418" s="39"/>
    </row>
    <row r="419" spans="1:18" ht="21">
      <c r="A419" s="38">
        <v>381</v>
      </c>
      <c r="B419" s="40"/>
      <c r="C419" s="33"/>
      <c r="D419" s="208"/>
      <c r="E419" s="192"/>
      <c r="F419" s="208"/>
      <c r="G419" s="196"/>
      <c r="H419" s="213"/>
      <c r="I419" s="201"/>
      <c r="K419" s="204"/>
      <c r="L419" s="121"/>
      <c r="M419" s="36"/>
      <c r="N419" s="83"/>
      <c r="P419" s="33"/>
      <c r="Q419" s="121"/>
      <c r="R419" s="39"/>
    </row>
    <row r="420" spans="1:18" ht="21">
      <c r="A420" s="38">
        <v>382</v>
      </c>
      <c r="B420" s="40"/>
      <c r="C420" s="38"/>
      <c r="D420" s="46"/>
      <c r="E420" s="46"/>
      <c r="F420" s="46"/>
      <c r="G420" s="46"/>
      <c r="H420" s="46"/>
      <c r="I420" s="103"/>
      <c r="J420" s="121"/>
      <c r="K420" s="33"/>
      <c r="L420" s="118"/>
      <c r="M420" s="35"/>
      <c r="N420" s="122"/>
      <c r="P420" s="33"/>
      <c r="Q420" s="118"/>
      <c r="R420"/>
    </row>
    <row r="421" spans="1:18" ht="21">
      <c r="A421" s="38">
        <v>383</v>
      </c>
      <c r="B421" s="40"/>
      <c r="C421" s="33"/>
      <c r="D421" s="46"/>
      <c r="E421" s="46"/>
      <c r="F421" s="46"/>
      <c r="G421" s="46"/>
      <c r="H421" s="46"/>
      <c r="I421" s="103"/>
      <c r="J421" s="121"/>
      <c r="K421" s="33"/>
      <c r="L421" s="121"/>
      <c r="M421" s="35"/>
      <c r="N421" s="121"/>
      <c r="P421" s="33"/>
      <c r="Q421" s="121"/>
      <c r="R421"/>
    </row>
    <row r="422" spans="1:18" ht="21">
      <c r="A422" s="38">
        <v>384</v>
      </c>
      <c r="B422" s="29"/>
      <c r="C422" s="33"/>
      <c r="D422" s="46"/>
      <c r="E422" s="46"/>
      <c r="F422" s="46"/>
      <c r="G422" s="46"/>
      <c r="H422" s="46"/>
      <c r="I422" s="103"/>
      <c r="J422" s="121"/>
      <c r="K422" s="33"/>
      <c r="L422" s="121"/>
      <c r="M422" s="35"/>
      <c r="N422" s="121"/>
      <c r="P422" s="33"/>
      <c r="Q422" s="121"/>
      <c r="R422"/>
    </row>
    <row r="423" spans="1:18" ht="21">
      <c r="A423" s="38">
        <v>385</v>
      </c>
      <c r="B423" s="49"/>
      <c r="C423" s="33"/>
      <c r="D423" s="46"/>
      <c r="E423" s="46"/>
      <c r="F423" s="46"/>
      <c r="G423" s="46"/>
      <c r="H423" s="46"/>
      <c r="I423" s="103"/>
      <c r="J423" s="121"/>
      <c r="K423" s="33"/>
      <c r="L423" s="121"/>
      <c r="M423" s="35"/>
      <c r="N423" s="121"/>
      <c r="P423" s="33"/>
      <c r="Q423" s="121"/>
      <c r="R423"/>
    </row>
    <row r="424" spans="1:18" ht="21">
      <c r="A424" s="38">
        <v>386</v>
      </c>
      <c r="B424" s="40"/>
      <c r="C424" s="33"/>
      <c r="D424" s="46"/>
      <c r="E424" s="46"/>
      <c r="F424" s="46"/>
      <c r="G424" s="46"/>
      <c r="H424" s="46"/>
      <c r="I424" s="103"/>
      <c r="J424" s="121"/>
      <c r="K424" s="33"/>
      <c r="L424" s="121"/>
      <c r="M424" s="35"/>
      <c r="N424" s="121"/>
      <c r="P424" s="33"/>
      <c r="Q424" s="121"/>
      <c r="R424"/>
    </row>
    <row r="425" spans="1:18" ht="21">
      <c r="A425" s="38">
        <v>387</v>
      </c>
      <c r="B425" s="40"/>
      <c r="C425" s="30"/>
      <c r="D425" s="46"/>
      <c r="E425" s="46"/>
      <c r="F425" s="46"/>
      <c r="G425" s="46"/>
      <c r="H425" s="46"/>
      <c r="I425" s="103"/>
      <c r="J425" s="121"/>
      <c r="K425" s="33"/>
      <c r="L425" s="121"/>
      <c r="M425" s="35"/>
      <c r="N425" s="121"/>
      <c r="P425" s="33"/>
      <c r="Q425" s="121"/>
      <c r="R425"/>
    </row>
    <row r="426" spans="1:18" ht="21">
      <c r="A426" s="38">
        <v>388</v>
      </c>
      <c r="B426" s="29"/>
      <c r="C426" s="33"/>
      <c r="D426" s="46"/>
      <c r="E426" s="46"/>
      <c r="F426" s="46"/>
      <c r="G426" s="46"/>
      <c r="H426" s="46"/>
      <c r="I426" s="103"/>
      <c r="J426" s="121"/>
      <c r="K426" s="33"/>
      <c r="L426" s="121"/>
      <c r="M426" s="35"/>
      <c r="N426" s="121"/>
      <c r="P426" s="33"/>
      <c r="Q426" s="121"/>
      <c r="R426"/>
    </row>
    <row r="427" spans="1:18" ht="21">
      <c r="A427" s="38">
        <v>389</v>
      </c>
      <c r="B427" s="29"/>
      <c r="C427" s="33"/>
      <c r="D427" s="46"/>
      <c r="E427" s="46"/>
      <c r="F427" s="46"/>
      <c r="G427" s="46"/>
      <c r="H427" s="46"/>
      <c r="I427" s="103"/>
      <c r="J427" s="121"/>
      <c r="K427" s="33"/>
      <c r="L427" s="121"/>
      <c r="M427" s="35"/>
      <c r="N427" s="121"/>
      <c r="P427" s="33"/>
      <c r="Q427" s="121"/>
      <c r="R427"/>
    </row>
    <row r="428" spans="1:18" ht="21">
      <c r="A428" s="38">
        <v>390</v>
      </c>
      <c r="B428" s="40"/>
      <c r="C428" s="33"/>
      <c r="D428" s="208"/>
      <c r="E428" s="61"/>
      <c r="F428" s="208"/>
      <c r="G428" s="197"/>
      <c r="H428" s="118"/>
      <c r="K428" s="59"/>
      <c r="L428" s="122"/>
      <c r="M428" s="56"/>
      <c r="N428" s="83"/>
      <c r="P428" s="33"/>
      <c r="Q428" s="118"/>
      <c r="R428" s="59"/>
    </row>
    <row r="429" spans="1:18" ht="21">
      <c r="A429" s="24"/>
      <c r="B429" s="21"/>
      <c r="C429" s="25"/>
      <c r="D429" s="209"/>
      <c r="E429" s="193"/>
      <c r="F429" s="211"/>
      <c r="G429" s="198"/>
      <c r="H429" s="209"/>
      <c r="I429" s="219"/>
      <c r="J429" s="220"/>
      <c r="K429" s="193"/>
      <c r="L429" s="22"/>
      <c r="M429" s="27"/>
      <c r="P429" s="25"/>
      <c r="Q429" s="25"/>
      <c r="R429" s="26"/>
    </row>
    <row r="430" spans="8:15" ht="26.25">
      <c r="H430" s="221"/>
      <c r="I430" s="219"/>
      <c r="J430" s="220"/>
      <c r="K430" s="222"/>
      <c r="O430" s="188"/>
    </row>
    <row r="431" spans="8:11" ht="21">
      <c r="H431" s="221"/>
      <c r="I431" s="219"/>
      <c r="J431" s="220"/>
      <c r="K431" s="222"/>
    </row>
    <row r="432" spans="8:11" ht="21">
      <c r="H432" s="221"/>
      <c r="I432" s="219"/>
      <c r="J432" s="220"/>
      <c r="K432" s="222"/>
    </row>
    <row r="433" spans="8:11" ht="21">
      <c r="H433" s="221"/>
      <c r="I433" s="219"/>
      <c r="J433" s="220"/>
      <c r="K433" s="222"/>
    </row>
    <row r="434" spans="8:11" ht="21">
      <c r="H434" s="221"/>
      <c r="I434" s="219"/>
      <c r="J434" s="220"/>
      <c r="K434" s="222"/>
    </row>
    <row r="435" spans="8:11" ht="21">
      <c r="H435" s="221"/>
      <c r="I435" s="219"/>
      <c r="J435" s="220"/>
      <c r="K435" s="222"/>
    </row>
    <row r="436" spans="8:11" ht="21">
      <c r="H436" s="221"/>
      <c r="I436" s="219"/>
      <c r="J436" s="220"/>
      <c r="K436" s="222"/>
    </row>
    <row r="437" spans="8:11" ht="21">
      <c r="H437" s="221"/>
      <c r="I437" s="219"/>
      <c r="J437" s="220"/>
      <c r="K437" s="222"/>
    </row>
    <row r="438" spans="9:10" ht="21">
      <c r="I438" s="201"/>
      <c r="J438" s="215"/>
    </row>
    <row r="439" spans="13:14" ht="26.25">
      <c r="M439" s="139">
        <v>11603485.997322151</v>
      </c>
      <c r="N439" s="127"/>
    </row>
    <row r="441" spans="12:13" ht="21">
      <c r="L441" s="95" t="s">
        <v>661</v>
      </c>
      <c r="M441" s="6">
        <v>12787006.596243802</v>
      </c>
    </row>
    <row r="442" spans="12:13" ht="21">
      <c r="L442" s="95" t="s">
        <v>660</v>
      </c>
      <c r="M442" s="6">
        <v>13974717.327634662</v>
      </c>
    </row>
    <row r="443" spans="12:13" ht="21">
      <c r="L443" s="79" t="s">
        <v>628</v>
      </c>
      <c r="M443" s="110">
        <v>11846202.51</v>
      </c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3"/>
  <headerFooter>
    <oddHeader>&amp;C&amp;"Cordia New,ตัวหนา"&amp;18แผนจัดซื้อยาในบัญชียาหลักแห่งชาติ  โรงพยาบาลน้ำยืน  ประจำปีงบประมาณ  2558</oddHeader>
    <oddFooter>&amp;Cยา ED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E8" sqref="E8"/>
    </sheetView>
  </sheetViews>
  <sheetFormatPr defaultColWidth="9.140625" defaultRowHeight="21.75"/>
  <cols>
    <col min="1" max="1" width="6.00390625" style="0" customWidth="1"/>
    <col min="2" max="2" width="29.421875" style="0" customWidth="1"/>
    <col min="3" max="3" width="8.28125" style="44" customWidth="1"/>
    <col min="4" max="4" width="8.8515625" style="44" customWidth="1"/>
    <col min="5" max="5" width="9.421875" style="44" customWidth="1"/>
    <col min="6" max="6" width="8.8515625" style="71" customWidth="1"/>
    <col min="7" max="7" width="9.57421875" style="71" customWidth="1"/>
    <col min="8" max="8" width="9.140625" style="71" customWidth="1"/>
    <col min="9" max="10" width="9.00390625" style="44" customWidth="1"/>
    <col min="11" max="11" width="9.7109375" style="44" customWidth="1"/>
    <col min="12" max="12" width="9.140625" style="44" customWidth="1"/>
    <col min="13" max="13" width="10.00390625" style="44" customWidth="1"/>
    <col min="14" max="14" width="12.28125" style="44" customWidth="1"/>
    <col min="15" max="15" width="9.8515625" style="0" customWidth="1"/>
    <col min="16" max="16" width="9.140625" style="44" customWidth="1"/>
    <col min="17" max="17" width="9.57421875" style="44" customWidth="1"/>
  </cols>
  <sheetData>
    <row r="1" spans="1:18" ht="21">
      <c r="A1" s="17"/>
      <c r="B1" s="1"/>
      <c r="C1" s="23"/>
      <c r="D1" s="205" t="s">
        <v>667</v>
      </c>
      <c r="E1" s="190"/>
      <c r="F1" s="205" t="s">
        <v>670</v>
      </c>
      <c r="G1" s="195"/>
      <c r="H1" s="205" t="s">
        <v>668</v>
      </c>
      <c r="I1" s="200"/>
      <c r="J1" s="205" t="s">
        <v>669</v>
      </c>
      <c r="K1" s="203"/>
      <c r="L1" s="187" t="s">
        <v>665</v>
      </c>
      <c r="M1" s="186"/>
      <c r="N1" s="189" t="s">
        <v>666</v>
      </c>
      <c r="P1" s="28" t="s">
        <v>1</v>
      </c>
      <c r="Q1" s="28" t="s">
        <v>0</v>
      </c>
      <c r="R1" t="s">
        <v>2</v>
      </c>
    </row>
    <row r="2" spans="1:18" ht="21">
      <c r="A2" s="14" t="s">
        <v>3</v>
      </c>
      <c r="B2" s="15" t="s">
        <v>4</v>
      </c>
      <c r="C2" s="7" t="s">
        <v>5</v>
      </c>
      <c r="D2" s="206" t="s">
        <v>9</v>
      </c>
      <c r="E2" s="191" t="s">
        <v>8</v>
      </c>
      <c r="F2" s="206" t="s">
        <v>9</v>
      </c>
      <c r="G2" s="191" t="s">
        <v>8</v>
      </c>
      <c r="H2" s="206" t="s">
        <v>9</v>
      </c>
      <c r="I2" s="191" t="s">
        <v>8</v>
      </c>
      <c r="J2" s="206" t="s">
        <v>9</v>
      </c>
      <c r="K2" s="191" t="s">
        <v>8</v>
      </c>
      <c r="L2" s="18" t="s">
        <v>9</v>
      </c>
      <c r="M2" s="16" t="s">
        <v>8</v>
      </c>
      <c r="N2" s="185"/>
      <c r="P2" s="20" t="s">
        <v>6</v>
      </c>
      <c r="Q2" s="20" t="s">
        <v>650</v>
      </c>
      <c r="R2" t="s">
        <v>5</v>
      </c>
    </row>
    <row r="3" spans="1:17" ht="21">
      <c r="A3" s="89">
        <v>1</v>
      </c>
      <c r="B3" s="29"/>
      <c r="C3" s="33"/>
      <c r="D3" s="46"/>
      <c r="E3" s="46"/>
      <c r="F3" s="46"/>
      <c r="G3" s="46"/>
      <c r="H3" s="46"/>
      <c r="I3" s="103"/>
      <c r="J3" s="121"/>
      <c r="K3" s="33"/>
      <c r="L3" s="121"/>
      <c r="M3" s="35"/>
      <c r="N3" s="121"/>
      <c r="P3" s="102"/>
      <c r="Q3" s="121"/>
    </row>
    <row r="4" spans="1:17" ht="21">
      <c r="A4" s="90">
        <v>2</v>
      </c>
      <c r="B4" s="29"/>
      <c r="C4" s="33"/>
      <c r="D4" s="46"/>
      <c r="E4" s="46"/>
      <c r="F4" s="46"/>
      <c r="G4" s="46"/>
      <c r="H4" s="46"/>
      <c r="I4" s="103"/>
      <c r="J4" s="121"/>
      <c r="K4" s="33"/>
      <c r="L4" s="121"/>
      <c r="M4" s="35"/>
      <c r="N4" s="121"/>
      <c r="P4" s="33"/>
      <c r="Q4" s="121"/>
    </row>
    <row r="5" spans="1:17" ht="21">
      <c r="A5" s="90">
        <v>3</v>
      </c>
      <c r="B5" s="29"/>
      <c r="C5" s="33"/>
      <c r="D5" s="46"/>
      <c r="E5" s="46"/>
      <c r="F5" s="46"/>
      <c r="G5" s="46"/>
      <c r="H5" s="46"/>
      <c r="I5" s="103"/>
      <c r="J5" s="121"/>
      <c r="K5" s="33"/>
      <c r="L5" s="121"/>
      <c r="M5" s="35"/>
      <c r="N5" s="121"/>
      <c r="P5" s="33"/>
      <c r="Q5" s="121"/>
    </row>
    <row r="6" spans="1:17" ht="21">
      <c r="A6" s="90">
        <v>4</v>
      </c>
      <c r="B6" s="29"/>
      <c r="C6" s="33"/>
      <c r="D6" s="46"/>
      <c r="E6" s="46"/>
      <c r="F6" s="46"/>
      <c r="G6" s="46"/>
      <c r="H6" s="46"/>
      <c r="I6" s="103"/>
      <c r="J6" s="121"/>
      <c r="K6" s="33"/>
      <c r="L6" s="121"/>
      <c r="M6" s="35"/>
      <c r="N6" s="121"/>
      <c r="P6" s="33"/>
      <c r="Q6" s="121"/>
    </row>
    <row r="7" spans="1:17" ht="21">
      <c r="A7" s="90">
        <v>5</v>
      </c>
      <c r="B7" s="29"/>
      <c r="C7" s="33"/>
      <c r="D7" s="46"/>
      <c r="E7" s="46"/>
      <c r="F7" s="46"/>
      <c r="G7" s="46"/>
      <c r="H7" s="46"/>
      <c r="I7" s="103"/>
      <c r="J7" s="121"/>
      <c r="K7" s="33"/>
      <c r="L7" s="121"/>
      <c r="M7" s="35"/>
      <c r="N7" s="121"/>
      <c r="P7" s="33"/>
      <c r="Q7" s="121"/>
    </row>
    <row r="8" spans="1:17" ht="21">
      <c r="A8" s="90">
        <v>6</v>
      </c>
      <c r="B8" s="29"/>
      <c r="C8" s="33"/>
      <c r="D8" s="46"/>
      <c r="E8" s="46"/>
      <c r="F8" s="46"/>
      <c r="G8" s="46"/>
      <c r="H8" s="46"/>
      <c r="I8" s="103"/>
      <c r="J8" s="121"/>
      <c r="K8" s="33"/>
      <c r="L8" s="121"/>
      <c r="M8" s="35"/>
      <c r="N8" s="121"/>
      <c r="P8" s="33"/>
      <c r="Q8" s="121"/>
    </row>
    <row r="9" spans="1:17" ht="21">
      <c r="A9" s="90">
        <v>7</v>
      </c>
      <c r="B9" s="29"/>
      <c r="C9" s="33"/>
      <c r="D9" s="46"/>
      <c r="E9" s="46"/>
      <c r="F9" s="46"/>
      <c r="G9" s="46"/>
      <c r="H9" s="46"/>
      <c r="I9" s="103"/>
      <c r="J9" s="121"/>
      <c r="K9" s="33"/>
      <c r="L9" s="121"/>
      <c r="M9" s="35"/>
      <c r="N9" s="121"/>
      <c r="P9" s="33"/>
      <c r="Q9" s="121"/>
    </row>
    <row r="10" spans="1:17" ht="21">
      <c r="A10" s="90">
        <v>8</v>
      </c>
      <c r="B10" s="245"/>
      <c r="C10" s="8"/>
      <c r="D10" s="246"/>
      <c r="E10" s="246"/>
      <c r="F10" s="246"/>
      <c r="G10" s="246"/>
      <c r="H10" s="246"/>
      <c r="I10" s="247"/>
      <c r="J10" s="248"/>
      <c r="K10" s="8"/>
      <c r="L10" s="248"/>
      <c r="M10" s="249"/>
      <c r="N10" s="248"/>
      <c r="P10" s="8"/>
      <c r="Q10" s="248"/>
    </row>
    <row r="11" spans="1:18" ht="21">
      <c r="A11" s="90">
        <v>9</v>
      </c>
      <c r="B11" s="29"/>
      <c r="C11" s="33"/>
      <c r="D11" s="46"/>
      <c r="E11" s="46"/>
      <c r="F11" s="46"/>
      <c r="G11" s="46"/>
      <c r="H11" s="46"/>
      <c r="I11" s="103"/>
      <c r="J11" s="121"/>
      <c r="K11" s="33"/>
      <c r="L11" s="121"/>
      <c r="M11" s="35"/>
      <c r="N11" s="121"/>
      <c r="O11" s="83"/>
      <c r="P11" s="33"/>
      <c r="Q11" s="121"/>
      <c r="R11" s="83"/>
    </row>
    <row r="12" spans="1:18" ht="21">
      <c r="A12" s="90">
        <v>10</v>
      </c>
      <c r="B12" s="40"/>
      <c r="C12" s="33"/>
      <c r="D12" s="46"/>
      <c r="E12" s="46"/>
      <c r="F12" s="46"/>
      <c r="G12" s="46"/>
      <c r="H12" s="46"/>
      <c r="I12" s="103"/>
      <c r="J12" s="121"/>
      <c r="K12" s="33"/>
      <c r="L12" s="121"/>
      <c r="M12" s="35"/>
      <c r="N12" s="121"/>
      <c r="O12" s="83"/>
      <c r="P12" s="33"/>
      <c r="Q12" s="121"/>
      <c r="R12" s="83"/>
    </row>
    <row r="13" spans="1:18" ht="21">
      <c r="A13" s="90">
        <v>11</v>
      </c>
      <c r="B13" s="29"/>
      <c r="C13" s="33"/>
      <c r="D13" s="46"/>
      <c r="E13" s="46"/>
      <c r="F13" s="46"/>
      <c r="G13" s="46"/>
      <c r="H13" s="46"/>
      <c r="I13" s="103"/>
      <c r="J13" s="121"/>
      <c r="K13" s="33"/>
      <c r="L13" s="121"/>
      <c r="M13" s="35"/>
      <c r="N13" s="121"/>
      <c r="O13" s="83"/>
      <c r="P13" s="33"/>
      <c r="Q13" s="121"/>
      <c r="R13" s="83"/>
    </row>
    <row r="14" spans="1:18" ht="21">
      <c r="A14" s="90">
        <v>12</v>
      </c>
      <c r="B14" s="52"/>
      <c r="C14" s="30"/>
      <c r="D14" s="46"/>
      <c r="E14" s="46"/>
      <c r="F14" s="46"/>
      <c r="G14" s="46"/>
      <c r="H14" s="46"/>
      <c r="I14" s="103"/>
      <c r="J14" s="121"/>
      <c r="K14" s="33"/>
      <c r="L14" s="121"/>
      <c r="M14" s="35"/>
      <c r="N14" s="121"/>
      <c r="O14" s="83"/>
      <c r="P14" s="33"/>
      <c r="Q14" s="121"/>
      <c r="R14" s="83"/>
    </row>
    <row r="15" spans="1:18" ht="21">
      <c r="A15" s="89">
        <v>13</v>
      </c>
      <c r="B15" s="134"/>
      <c r="C15" s="30"/>
      <c r="D15" s="46"/>
      <c r="E15" s="46"/>
      <c r="F15" s="46"/>
      <c r="G15" s="46"/>
      <c r="H15" s="46"/>
      <c r="I15" s="103"/>
      <c r="J15" s="121"/>
      <c r="K15" s="33"/>
      <c r="L15" s="121"/>
      <c r="M15" s="35"/>
      <c r="N15" s="121"/>
      <c r="O15" s="83"/>
      <c r="P15" s="33"/>
      <c r="Q15" s="121"/>
      <c r="R15" s="83"/>
    </row>
    <row r="16" spans="1:18" ht="21">
      <c r="A16" s="89">
        <v>14</v>
      </c>
      <c r="B16" s="40"/>
      <c r="C16" s="38"/>
      <c r="D16" s="46"/>
      <c r="E16" s="46"/>
      <c r="F16" s="46"/>
      <c r="G16" s="46"/>
      <c r="H16" s="46"/>
      <c r="I16" s="103"/>
      <c r="J16" s="121"/>
      <c r="K16" s="33"/>
      <c r="L16" s="121"/>
      <c r="M16" s="35"/>
      <c r="N16" s="121"/>
      <c r="O16" s="83"/>
      <c r="P16" s="33"/>
      <c r="Q16" s="121"/>
      <c r="R16" s="83"/>
    </row>
    <row r="17" spans="1:18" ht="21">
      <c r="A17" s="90">
        <v>15</v>
      </c>
      <c r="B17" s="29"/>
      <c r="C17" s="33"/>
      <c r="D17" s="46"/>
      <c r="E17" s="46"/>
      <c r="F17" s="46"/>
      <c r="G17" s="46"/>
      <c r="H17" s="46"/>
      <c r="I17" s="103"/>
      <c r="J17" s="121"/>
      <c r="K17" s="33"/>
      <c r="L17" s="121"/>
      <c r="M17" s="35"/>
      <c r="N17" s="121"/>
      <c r="O17" s="83"/>
      <c r="P17" s="33"/>
      <c r="Q17" s="121"/>
      <c r="R17" s="83"/>
    </row>
    <row r="18" spans="1:18" ht="24" customHeight="1">
      <c r="A18" s="90">
        <v>16</v>
      </c>
      <c r="B18" s="40"/>
      <c r="C18" s="33"/>
      <c r="D18" s="46"/>
      <c r="E18" s="46"/>
      <c r="F18" s="46"/>
      <c r="G18" s="46"/>
      <c r="H18" s="46"/>
      <c r="I18" s="103"/>
      <c r="J18" s="121"/>
      <c r="K18" s="33"/>
      <c r="L18" s="121"/>
      <c r="M18" s="35"/>
      <c r="N18" s="121"/>
      <c r="O18" s="83"/>
      <c r="P18" s="33"/>
      <c r="Q18" s="121"/>
      <c r="R18" s="83"/>
    </row>
    <row r="19" spans="1:18" ht="25.5" customHeight="1">
      <c r="A19" s="90">
        <v>17</v>
      </c>
      <c r="B19" s="83"/>
      <c r="C19" s="33"/>
      <c r="D19" s="33"/>
      <c r="E19" s="33"/>
      <c r="F19" s="46"/>
      <c r="G19" s="46"/>
      <c r="H19" s="46"/>
      <c r="I19" s="33"/>
      <c r="J19" s="33"/>
      <c r="K19" s="33"/>
      <c r="L19" s="33"/>
      <c r="M19" s="33"/>
      <c r="N19" s="33"/>
      <c r="O19" s="83"/>
      <c r="P19" s="33"/>
      <c r="Q19" s="33"/>
      <c r="R19" s="83"/>
    </row>
    <row r="20" spans="1:18" ht="21">
      <c r="A20" s="90">
        <v>18</v>
      </c>
      <c r="B20" s="83"/>
      <c r="C20" s="33"/>
      <c r="D20" s="33"/>
      <c r="E20" s="33"/>
      <c r="F20" s="46"/>
      <c r="G20" s="46"/>
      <c r="H20" s="46"/>
      <c r="I20" s="33"/>
      <c r="J20" s="33"/>
      <c r="K20" s="33"/>
      <c r="L20" s="33"/>
      <c r="M20" s="33"/>
      <c r="N20" s="33"/>
      <c r="O20" s="83"/>
      <c r="P20" s="33"/>
      <c r="Q20" s="33"/>
      <c r="R20" s="83"/>
    </row>
    <row r="21" spans="1:18" ht="24" customHeight="1">
      <c r="A21" s="90">
        <v>19</v>
      </c>
      <c r="B21" s="83"/>
      <c r="C21" s="33"/>
      <c r="D21" s="33"/>
      <c r="E21" s="33"/>
      <c r="F21" s="46"/>
      <c r="G21" s="46"/>
      <c r="H21" s="46"/>
      <c r="I21" s="33"/>
      <c r="J21" s="33"/>
      <c r="K21" s="33"/>
      <c r="L21" s="33"/>
      <c r="M21" s="33"/>
      <c r="N21" s="33"/>
      <c r="O21" s="83"/>
      <c r="P21" s="33"/>
      <c r="Q21" s="33"/>
      <c r="R21" s="83"/>
    </row>
    <row r="22" spans="1:18" ht="24.75" customHeight="1">
      <c r="A22" s="90">
        <v>20</v>
      </c>
      <c r="B22" s="83"/>
      <c r="C22" s="33"/>
      <c r="D22" s="33"/>
      <c r="E22" s="33"/>
      <c r="F22" s="46"/>
      <c r="G22" s="46"/>
      <c r="H22" s="46"/>
      <c r="I22" s="33"/>
      <c r="J22" s="33"/>
      <c r="K22" s="33"/>
      <c r="L22" s="33"/>
      <c r="M22" s="33"/>
      <c r="N22" s="33"/>
      <c r="O22" s="83"/>
      <c r="P22" s="33"/>
      <c r="Q22" s="33"/>
      <c r="R22" s="83"/>
    </row>
    <row r="23" spans="1:18" ht="21">
      <c r="A23" s="90">
        <v>21</v>
      </c>
      <c r="B23" s="83"/>
      <c r="C23" s="33"/>
      <c r="D23" s="33"/>
      <c r="E23" s="33"/>
      <c r="F23" s="46"/>
      <c r="G23" s="46"/>
      <c r="H23" s="46"/>
      <c r="I23" s="33"/>
      <c r="J23" s="33"/>
      <c r="K23" s="33"/>
      <c r="L23" s="33"/>
      <c r="M23" s="33"/>
      <c r="N23" s="33"/>
      <c r="O23" s="83"/>
      <c r="P23" s="33"/>
      <c r="Q23" s="33"/>
      <c r="R23" s="83"/>
    </row>
    <row r="24" spans="1:18" ht="21">
      <c r="A24" s="244"/>
      <c r="B24" s="250"/>
      <c r="C24" s="32"/>
      <c r="D24" s="251" t="s">
        <v>667</v>
      </c>
      <c r="E24" s="252"/>
      <c r="F24" s="251" t="s">
        <v>670</v>
      </c>
      <c r="G24" s="197"/>
      <c r="H24" s="251" t="s">
        <v>668</v>
      </c>
      <c r="I24" s="111"/>
      <c r="J24" s="251" t="s">
        <v>669</v>
      </c>
      <c r="K24" s="253"/>
      <c r="L24" s="254" t="s">
        <v>665</v>
      </c>
      <c r="M24" s="255"/>
      <c r="N24" s="79" t="s">
        <v>666</v>
      </c>
      <c r="O24" s="83"/>
      <c r="P24" s="32" t="s">
        <v>1</v>
      </c>
      <c r="Q24" s="32" t="s">
        <v>0</v>
      </c>
      <c r="R24" s="83" t="s">
        <v>2</v>
      </c>
    </row>
    <row r="25" spans="1:18" ht="21">
      <c r="A25" s="4" t="s">
        <v>3</v>
      </c>
      <c r="B25" s="34" t="s">
        <v>4</v>
      </c>
      <c r="C25" s="32" t="s">
        <v>5</v>
      </c>
      <c r="D25" s="206" t="s">
        <v>9</v>
      </c>
      <c r="E25" s="191" t="s">
        <v>8</v>
      </c>
      <c r="F25" s="206" t="s">
        <v>9</v>
      </c>
      <c r="G25" s="191" t="s">
        <v>8</v>
      </c>
      <c r="H25" s="206" t="s">
        <v>9</v>
      </c>
      <c r="I25" s="191" t="s">
        <v>8</v>
      </c>
      <c r="J25" s="206" t="s">
        <v>9</v>
      </c>
      <c r="K25" s="191" t="s">
        <v>8</v>
      </c>
      <c r="L25" s="34" t="s">
        <v>9</v>
      </c>
      <c r="M25" s="36" t="s">
        <v>8</v>
      </c>
      <c r="N25" s="83"/>
      <c r="O25" s="83"/>
      <c r="P25" s="32" t="s">
        <v>6</v>
      </c>
      <c r="Q25" s="32" t="s">
        <v>650</v>
      </c>
      <c r="R25" s="83" t="s">
        <v>5</v>
      </c>
    </row>
    <row r="26" spans="1:18" ht="21">
      <c r="A26" s="90">
        <v>22</v>
      </c>
      <c r="B26" s="83"/>
      <c r="C26" s="33"/>
      <c r="D26" s="33"/>
      <c r="E26" s="33"/>
      <c r="F26" s="46"/>
      <c r="G26" s="46"/>
      <c r="H26" s="46"/>
      <c r="I26" s="33"/>
      <c r="J26" s="33"/>
      <c r="K26" s="33"/>
      <c r="L26" s="33"/>
      <c r="M26" s="33"/>
      <c r="N26" s="33"/>
      <c r="O26" s="83"/>
      <c r="P26" s="33"/>
      <c r="Q26" s="33"/>
      <c r="R26" s="83"/>
    </row>
    <row r="27" spans="1:18" ht="21">
      <c r="A27" s="89">
        <v>23</v>
      </c>
      <c r="B27" s="83"/>
      <c r="C27" s="33"/>
      <c r="D27" s="33"/>
      <c r="E27" s="33"/>
      <c r="F27" s="46"/>
      <c r="G27" s="46"/>
      <c r="H27" s="46"/>
      <c r="I27" s="33"/>
      <c r="J27" s="33"/>
      <c r="K27" s="33"/>
      <c r="L27" s="33"/>
      <c r="M27" s="33"/>
      <c r="N27" s="33"/>
      <c r="O27" s="83"/>
      <c r="P27" s="33"/>
      <c r="Q27" s="33"/>
      <c r="R27" s="83"/>
    </row>
    <row r="28" ht="21">
      <c r="A28" s="38">
        <v>24</v>
      </c>
    </row>
    <row r="29" spans="1:17" ht="21">
      <c r="A29" s="38">
        <v>25</v>
      </c>
      <c r="B29" s="29"/>
      <c r="C29" s="30"/>
      <c r="D29" s="46"/>
      <c r="E29" s="46"/>
      <c r="F29" s="46"/>
      <c r="G29" s="46"/>
      <c r="H29" s="120"/>
      <c r="I29" s="33"/>
      <c r="J29" s="121"/>
      <c r="K29" s="33"/>
      <c r="L29" s="33"/>
      <c r="M29" s="35"/>
      <c r="N29" s="121"/>
      <c r="P29" s="33"/>
      <c r="Q29" s="121"/>
    </row>
    <row r="30" spans="1:17" ht="21">
      <c r="A30" s="38">
        <v>26</v>
      </c>
      <c r="B30" s="135"/>
      <c r="C30" s="33"/>
      <c r="D30" s="46"/>
      <c r="E30" s="46"/>
      <c r="F30" s="46"/>
      <c r="G30" s="46"/>
      <c r="H30" s="120"/>
      <c r="I30" s="33"/>
      <c r="J30" s="121"/>
      <c r="K30" s="33"/>
      <c r="L30" s="33"/>
      <c r="M30" s="35"/>
      <c r="N30" s="121"/>
      <c r="P30" s="33"/>
      <c r="Q30" s="121"/>
    </row>
    <row r="31" spans="1:17" ht="21">
      <c r="A31" s="38">
        <v>27</v>
      </c>
      <c r="B31" s="49"/>
      <c r="C31" s="38"/>
      <c r="D31" s="46"/>
      <c r="E31" s="46"/>
      <c r="F31" s="46"/>
      <c r="G31" s="46"/>
      <c r="H31" s="120"/>
      <c r="I31" s="33"/>
      <c r="J31" s="121"/>
      <c r="K31" s="39"/>
      <c r="L31" s="33"/>
      <c r="M31" s="35"/>
      <c r="N31" s="121"/>
      <c r="P31" s="33"/>
      <c r="Q31" s="121"/>
    </row>
    <row r="32" spans="1:17" ht="21">
      <c r="A32" s="38">
        <v>28</v>
      </c>
      <c r="B32" s="40"/>
      <c r="C32" s="33"/>
      <c r="D32" s="46"/>
      <c r="E32" s="46"/>
      <c r="F32" s="46"/>
      <c r="G32" s="46"/>
      <c r="H32" s="120"/>
      <c r="I32" s="33"/>
      <c r="J32" s="121"/>
      <c r="K32" s="39"/>
      <c r="L32" s="33"/>
      <c r="M32" s="33"/>
      <c r="N32" s="121"/>
      <c r="P32" s="33"/>
      <c r="Q32" s="121"/>
    </row>
    <row r="33" spans="1:17" ht="21">
      <c r="A33" s="38">
        <v>29</v>
      </c>
      <c r="B33" s="83"/>
      <c r="C33" s="33"/>
      <c r="D33" s="33"/>
      <c r="E33" s="33"/>
      <c r="F33" s="46"/>
      <c r="G33" s="46"/>
      <c r="H33" s="46"/>
      <c r="I33" s="33"/>
      <c r="J33" s="33"/>
      <c r="K33" s="39"/>
      <c r="L33" s="33"/>
      <c r="M33" s="33"/>
      <c r="N33" s="76"/>
      <c r="P33" s="25"/>
      <c r="Q33" s="25"/>
    </row>
    <row r="34" spans="1:17" ht="21">
      <c r="A34" s="38">
        <v>30</v>
      </c>
      <c r="B34" s="83"/>
      <c r="C34" s="33"/>
      <c r="D34" s="33"/>
      <c r="E34" s="33"/>
      <c r="F34" s="46"/>
      <c r="G34" s="46"/>
      <c r="H34" s="46"/>
      <c r="I34" s="33"/>
      <c r="J34" s="33"/>
      <c r="K34" s="39"/>
      <c r="L34" s="33"/>
      <c r="M34" s="33"/>
      <c r="N34" s="33"/>
      <c r="P34" s="25"/>
      <c r="Q34" s="25"/>
    </row>
    <row r="35" spans="1:17" ht="21">
      <c r="A35" s="38">
        <v>31</v>
      </c>
      <c r="B35" s="40"/>
      <c r="C35" s="33"/>
      <c r="D35" s="33"/>
      <c r="E35" s="33"/>
      <c r="F35" s="46"/>
      <c r="G35" s="46"/>
      <c r="H35" s="46"/>
      <c r="I35" s="33"/>
      <c r="J35" s="33"/>
      <c r="K35" s="39"/>
      <c r="L35" s="33"/>
      <c r="M35" s="33"/>
      <c r="N35" s="79"/>
      <c r="P35" s="25"/>
      <c r="Q35" s="25"/>
    </row>
    <row r="36" spans="1:17" ht="21">
      <c r="A36" s="38">
        <v>32</v>
      </c>
      <c r="B36" s="83"/>
      <c r="C36" s="33"/>
      <c r="D36" s="33"/>
      <c r="E36" s="33"/>
      <c r="F36" s="46"/>
      <c r="G36" s="46"/>
      <c r="H36" s="46"/>
      <c r="I36" s="33"/>
      <c r="J36" s="33"/>
      <c r="K36" s="39"/>
      <c r="L36" s="33"/>
      <c r="M36" s="33"/>
      <c r="N36" s="79"/>
      <c r="P36" s="25"/>
      <c r="Q36" s="25"/>
    </row>
    <row r="37" spans="1:17" ht="21">
      <c r="A37" s="38">
        <v>33</v>
      </c>
      <c r="B37" s="83"/>
      <c r="C37" s="33"/>
      <c r="D37" s="33"/>
      <c r="E37" s="33"/>
      <c r="F37" s="46"/>
      <c r="G37" s="46"/>
      <c r="H37" s="46"/>
      <c r="I37" s="33"/>
      <c r="J37" s="33"/>
      <c r="K37" s="33"/>
      <c r="L37" s="33"/>
      <c r="M37" s="33"/>
      <c r="N37" s="79"/>
      <c r="P37" s="25"/>
      <c r="Q37" s="25"/>
    </row>
    <row r="38" spans="1:14" ht="21">
      <c r="A38" s="38">
        <v>34</v>
      </c>
      <c r="B38" s="83"/>
      <c r="C38" s="33"/>
      <c r="D38" s="33"/>
      <c r="E38" s="33"/>
      <c r="F38" s="46"/>
      <c r="G38" s="46"/>
      <c r="H38" s="46"/>
      <c r="I38" s="33"/>
      <c r="J38" s="33"/>
      <c r="K38" s="33"/>
      <c r="L38" s="33"/>
      <c r="M38" s="33"/>
      <c r="N38" s="79"/>
    </row>
    <row r="39" spans="1:14" ht="21">
      <c r="A39" s="38">
        <v>35</v>
      </c>
      <c r="B39" s="83"/>
      <c r="C39" s="33"/>
      <c r="D39" s="33"/>
      <c r="E39" s="33"/>
      <c r="F39" s="46"/>
      <c r="G39" s="46"/>
      <c r="H39" s="46"/>
      <c r="I39" s="33"/>
      <c r="J39" s="33"/>
      <c r="K39" s="33"/>
      <c r="L39" s="33"/>
      <c r="M39" s="33"/>
      <c r="N39" s="33"/>
    </row>
    <row r="40" spans="1:14" ht="21">
      <c r="A40" s="38">
        <v>36</v>
      </c>
      <c r="B40" s="83"/>
      <c r="C40" s="33"/>
      <c r="D40" s="33"/>
      <c r="E40" s="33"/>
      <c r="F40" s="46"/>
      <c r="G40" s="46"/>
      <c r="H40" s="46"/>
      <c r="I40" s="33"/>
      <c r="J40" s="33"/>
      <c r="K40" s="33"/>
      <c r="L40" s="33"/>
      <c r="M40" s="33"/>
      <c r="N40" s="33"/>
    </row>
    <row r="41" spans="1:14" ht="21">
      <c r="A41" s="38">
        <v>37</v>
      </c>
      <c r="B41" s="83"/>
      <c r="C41" s="33"/>
      <c r="D41" s="33"/>
      <c r="E41" s="33"/>
      <c r="F41" s="46"/>
      <c r="G41" s="46"/>
      <c r="H41" s="46"/>
      <c r="I41" s="33"/>
      <c r="J41" s="33"/>
      <c r="K41" s="33"/>
      <c r="L41" s="33"/>
      <c r="M41" s="33"/>
      <c r="N41" s="33"/>
    </row>
    <row r="42" spans="1:14" ht="21">
      <c r="A42" s="38">
        <v>38</v>
      </c>
      <c r="B42" s="83"/>
      <c r="C42" s="33"/>
      <c r="D42" s="33"/>
      <c r="E42" s="33"/>
      <c r="F42" s="46"/>
      <c r="G42" s="46"/>
      <c r="H42" s="46"/>
      <c r="I42" s="33"/>
      <c r="J42" s="33"/>
      <c r="K42" s="33"/>
      <c r="L42" s="33"/>
      <c r="M42" s="33"/>
      <c r="N42" s="33"/>
    </row>
    <row r="43" spans="1:14" ht="21">
      <c r="A43" s="38">
        <v>39</v>
      </c>
      <c r="B43" s="83"/>
      <c r="C43" s="33"/>
      <c r="D43" s="33"/>
      <c r="E43" s="33"/>
      <c r="F43" s="46"/>
      <c r="G43" s="46"/>
      <c r="H43" s="46"/>
      <c r="I43" s="33"/>
      <c r="J43" s="33"/>
      <c r="K43" s="33"/>
      <c r="L43" s="33"/>
      <c r="M43" s="33"/>
      <c r="N43" s="33"/>
    </row>
    <row r="44" spans="1:14" ht="21">
      <c r="A44" s="38">
        <v>40</v>
      </c>
      <c r="B44" s="83"/>
      <c r="C44" s="33"/>
      <c r="D44" s="33"/>
      <c r="E44" s="33"/>
      <c r="F44" s="46"/>
      <c r="G44" s="46"/>
      <c r="H44" s="46"/>
      <c r="I44" s="33"/>
      <c r="J44" s="33"/>
      <c r="K44" s="33"/>
      <c r="L44" s="33"/>
      <c r="M44" s="33"/>
      <c r="N44" s="33"/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1"/>
  <headerFooter>
    <oddHeader>&amp;C&amp;"Cordia New,ตัวหนา"&amp;18แผนจัดซื้อยานอกบัญชียาหลักแห่งชาติ  โรงพยาบาลน้ำยืน  ประจำปีงบประมาณ  2558</oddHeader>
    <oddFooter>&amp;Cยา NED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G77" sqref="G77"/>
    </sheetView>
  </sheetViews>
  <sheetFormatPr defaultColWidth="9.140625" defaultRowHeight="21.75"/>
  <cols>
    <col min="1" max="1" width="5.421875" style="6" customWidth="1"/>
    <col min="2" max="2" width="29.421875" style="0" customWidth="1"/>
    <col min="3" max="3" width="8.8515625" style="6" customWidth="1"/>
    <col min="4" max="4" width="7.57421875" style="6" customWidth="1"/>
    <col min="5" max="5" width="8.8515625" style="6" customWidth="1"/>
    <col min="6" max="6" width="7.57421875" style="70" customWidth="1"/>
    <col min="7" max="7" width="8.8515625" style="70" customWidth="1"/>
    <col min="8" max="8" width="9.00390625" style="70" customWidth="1"/>
    <col min="9" max="9" width="9.28125" style="6" customWidth="1"/>
    <col min="10" max="10" width="9.00390625" style="6" customWidth="1"/>
    <col min="11" max="11" width="9.57421875" style="6" customWidth="1"/>
    <col min="12" max="12" width="9.00390625" style="6" customWidth="1"/>
    <col min="13" max="13" width="12.140625" style="6" customWidth="1"/>
    <col min="14" max="14" width="12.28125" style="44" customWidth="1"/>
    <col min="16" max="16" width="8.57421875" style="6" customWidth="1"/>
    <col min="17" max="17" width="10.421875" style="6" customWidth="1"/>
    <col min="18" max="18" width="10.00390625" style="6" customWidth="1"/>
  </cols>
  <sheetData>
    <row r="1" spans="1:18" ht="21">
      <c r="A1" s="17"/>
      <c r="B1" s="1"/>
      <c r="C1" s="11"/>
      <c r="D1" s="205" t="s">
        <v>667</v>
      </c>
      <c r="E1" s="190"/>
      <c r="F1" s="205" t="s">
        <v>670</v>
      </c>
      <c r="G1" s="195"/>
      <c r="H1" s="205" t="s">
        <v>668</v>
      </c>
      <c r="I1" s="200"/>
      <c r="J1" s="205" t="s">
        <v>669</v>
      </c>
      <c r="K1" s="203"/>
      <c r="L1" s="187" t="s">
        <v>665</v>
      </c>
      <c r="M1" s="186"/>
      <c r="N1" s="189" t="s">
        <v>666</v>
      </c>
      <c r="P1" s="3" t="s">
        <v>1</v>
      </c>
      <c r="Q1" s="3" t="s">
        <v>0</v>
      </c>
      <c r="R1" s="11" t="s">
        <v>2</v>
      </c>
    </row>
    <row r="2" spans="1:18" ht="21">
      <c r="A2" s="5" t="s">
        <v>3</v>
      </c>
      <c r="B2" s="15" t="s">
        <v>4</v>
      </c>
      <c r="C2" s="5" t="s">
        <v>5</v>
      </c>
      <c r="D2" s="206" t="s">
        <v>9</v>
      </c>
      <c r="E2" s="191" t="s">
        <v>8</v>
      </c>
      <c r="F2" s="206" t="s">
        <v>9</v>
      </c>
      <c r="G2" s="191" t="s">
        <v>8</v>
      </c>
      <c r="H2" s="206" t="s">
        <v>9</v>
      </c>
      <c r="I2" s="191" t="s">
        <v>8</v>
      </c>
      <c r="J2" s="206" t="s">
        <v>9</v>
      </c>
      <c r="K2" s="191" t="s">
        <v>8</v>
      </c>
      <c r="L2" s="18" t="s">
        <v>9</v>
      </c>
      <c r="M2" s="16" t="s">
        <v>8</v>
      </c>
      <c r="N2" s="185"/>
      <c r="P2" s="20" t="s">
        <v>6</v>
      </c>
      <c r="Q2" s="20" t="s">
        <v>671</v>
      </c>
      <c r="R2" s="5" t="s">
        <v>5</v>
      </c>
    </row>
    <row r="3" spans="1:18" ht="21">
      <c r="A3" s="38">
        <v>1</v>
      </c>
      <c r="B3" s="29"/>
      <c r="C3" s="33"/>
      <c r="D3" s="46"/>
      <c r="E3" s="46"/>
      <c r="F3" s="120"/>
      <c r="G3" s="120"/>
      <c r="H3" s="120"/>
      <c r="I3" s="46"/>
      <c r="J3" s="121"/>
      <c r="K3" s="33"/>
      <c r="L3" s="121"/>
      <c r="M3" s="35"/>
      <c r="N3" s="121"/>
      <c r="P3" s="46"/>
      <c r="Q3" s="121"/>
      <c r="R3" s="33"/>
    </row>
    <row r="4" spans="1:18" ht="21">
      <c r="A4" s="34">
        <v>2</v>
      </c>
      <c r="B4" s="29"/>
      <c r="C4" s="33"/>
      <c r="D4" s="46"/>
      <c r="E4" s="46"/>
      <c r="F4" s="120"/>
      <c r="G4" s="120"/>
      <c r="H4" s="120"/>
      <c r="I4" s="46"/>
      <c r="J4" s="121"/>
      <c r="K4" s="33"/>
      <c r="L4" s="121"/>
      <c r="M4" s="35"/>
      <c r="N4" s="121"/>
      <c r="P4" s="46"/>
      <c r="Q4" s="121"/>
      <c r="R4" s="33"/>
    </row>
    <row r="5" spans="1:18" ht="21">
      <c r="A5" s="38">
        <v>3</v>
      </c>
      <c r="B5" s="29"/>
      <c r="C5" s="33"/>
      <c r="D5" s="46"/>
      <c r="E5" s="46"/>
      <c r="F5" s="120"/>
      <c r="G5" s="120"/>
      <c r="H5" s="120"/>
      <c r="I5" s="46"/>
      <c r="J5" s="121"/>
      <c r="K5" s="33"/>
      <c r="L5" s="121"/>
      <c r="M5" s="35"/>
      <c r="N5" s="121"/>
      <c r="P5" s="46"/>
      <c r="Q5" s="121"/>
      <c r="R5" s="33"/>
    </row>
    <row r="6" spans="1:18" ht="21">
      <c r="A6" s="38">
        <v>4</v>
      </c>
      <c r="B6" s="29"/>
      <c r="C6" s="33"/>
      <c r="D6" s="46"/>
      <c r="E6" s="46"/>
      <c r="F6" s="120"/>
      <c r="G6" s="120"/>
      <c r="H6" s="120"/>
      <c r="I6" s="46"/>
      <c r="J6" s="121"/>
      <c r="K6" s="33"/>
      <c r="L6" s="121"/>
      <c r="M6" s="35"/>
      <c r="N6" s="121"/>
      <c r="P6" s="46"/>
      <c r="Q6" s="121"/>
      <c r="R6" s="33"/>
    </row>
    <row r="7" spans="1:18" ht="21">
      <c r="A7" s="34">
        <v>5</v>
      </c>
      <c r="B7" s="29"/>
      <c r="C7" s="33"/>
      <c r="D7" s="46"/>
      <c r="E7" s="46"/>
      <c r="F7" s="120"/>
      <c r="G7" s="120"/>
      <c r="H7" s="120"/>
      <c r="I7" s="46"/>
      <c r="J7" s="121"/>
      <c r="K7" s="33"/>
      <c r="L7" s="121"/>
      <c r="M7" s="35"/>
      <c r="N7" s="121"/>
      <c r="P7" s="46"/>
      <c r="Q7" s="121"/>
      <c r="R7" s="33"/>
    </row>
    <row r="8" spans="1:18" ht="21">
      <c r="A8" s="38">
        <v>6</v>
      </c>
      <c r="B8" s="29"/>
      <c r="C8" s="33"/>
      <c r="D8" s="46"/>
      <c r="E8" s="46"/>
      <c r="F8" s="120"/>
      <c r="G8" s="120"/>
      <c r="H8" s="120"/>
      <c r="I8" s="46"/>
      <c r="J8" s="121"/>
      <c r="K8" s="33"/>
      <c r="L8" s="121"/>
      <c r="M8" s="35"/>
      <c r="N8" s="121"/>
      <c r="P8" s="46"/>
      <c r="Q8" s="121"/>
      <c r="R8" s="33"/>
    </row>
    <row r="9" spans="1:18" ht="21">
      <c r="A9" s="38">
        <v>7</v>
      </c>
      <c r="B9" s="29"/>
      <c r="C9" s="33"/>
      <c r="D9" s="46"/>
      <c r="E9" s="46"/>
      <c r="F9" s="120"/>
      <c r="G9" s="120"/>
      <c r="H9" s="120"/>
      <c r="I9" s="46"/>
      <c r="J9" s="121"/>
      <c r="K9" s="33"/>
      <c r="L9" s="121"/>
      <c r="M9" s="35"/>
      <c r="N9" s="121"/>
      <c r="P9" s="46"/>
      <c r="Q9" s="121"/>
      <c r="R9" s="33"/>
    </row>
    <row r="10" spans="1:18" ht="21">
      <c r="A10" s="34">
        <v>8</v>
      </c>
      <c r="B10" s="29"/>
      <c r="C10" s="30"/>
      <c r="D10" s="46"/>
      <c r="E10" s="46"/>
      <c r="F10" s="120"/>
      <c r="G10" s="120"/>
      <c r="H10" s="120"/>
      <c r="I10" s="46"/>
      <c r="J10" s="121"/>
      <c r="K10" s="33"/>
      <c r="L10" s="121"/>
      <c r="M10" s="35"/>
      <c r="N10" s="121"/>
      <c r="P10" s="46"/>
      <c r="Q10" s="121"/>
      <c r="R10" s="33"/>
    </row>
    <row r="11" spans="1:18" ht="21">
      <c r="A11" s="38">
        <v>9</v>
      </c>
      <c r="B11" s="29"/>
      <c r="C11" s="33"/>
      <c r="D11" s="46"/>
      <c r="E11" s="46"/>
      <c r="F11" s="120"/>
      <c r="G11" s="120"/>
      <c r="H11" s="120"/>
      <c r="I11" s="46"/>
      <c r="J11" s="121"/>
      <c r="K11" s="33"/>
      <c r="L11" s="121"/>
      <c r="M11" s="35"/>
      <c r="N11" s="121"/>
      <c r="P11" s="46"/>
      <c r="Q11" s="121"/>
      <c r="R11" s="33"/>
    </row>
    <row r="12" spans="1:18" ht="21">
      <c r="A12" s="38">
        <v>10</v>
      </c>
      <c r="B12" s="40"/>
      <c r="C12" s="33"/>
      <c r="D12" s="46"/>
      <c r="E12" s="46"/>
      <c r="F12" s="120"/>
      <c r="G12" s="120"/>
      <c r="H12" s="120"/>
      <c r="I12" s="46"/>
      <c r="J12" s="121"/>
      <c r="K12" s="33"/>
      <c r="L12" s="121"/>
      <c r="M12" s="35"/>
      <c r="N12" s="122"/>
      <c r="P12" s="46"/>
      <c r="Q12" s="121"/>
      <c r="R12" s="33"/>
    </row>
    <row r="13" spans="1:18" ht="21">
      <c r="A13" s="34">
        <v>11</v>
      </c>
      <c r="B13" s="40"/>
      <c r="C13" s="33"/>
      <c r="D13" s="46"/>
      <c r="E13" s="46"/>
      <c r="F13" s="120"/>
      <c r="G13" s="120"/>
      <c r="H13" s="120"/>
      <c r="I13" s="46"/>
      <c r="J13" s="121"/>
      <c r="K13" s="33"/>
      <c r="L13" s="121"/>
      <c r="M13" s="35"/>
      <c r="N13" s="121"/>
      <c r="P13" s="46"/>
      <c r="Q13" s="121"/>
      <c r="R13" s="35"/>
    </row>
    <row r="14" spans="1:18" ht="21">
      <c r="A14" s="38">
        <v>12</v>
      </c>
      <c r="B14" s="86"/>
      <c r="C14" s="87"/>
      <c r="D14" s="46"/>
      <c r="E14" s="46"/>
      <c r="F14" s="120"/>
      <c r="G14" s="120"/>
      <c r="H14" s="120"/>
      <c r="I14" s="46"/>
      <c r="J14" s="121"/>
      <c r="K14" s="33"/>
      <c r="L14" s="121"/>
      <c r="M14" s="35"/>
      <c r="N14" s="121"/>
      <c r="P14" s="33"/>
      <c r="Q14" s="121"/>
      <c r="R14" s="35"/>
    </row>
    <row r="15" spans="1:18" ht="21">
      <c r="A15" s="38">
        <v>13</v>
      </c>
      <c r="B15" s="82"/>
      <c r="C15" s="33"/>
      <c r="D15" s="46"/>
      <c r="E15" s="46"/>
      <c r="F15" s="120"/>
      <c r="G15" s="120"/>
      <c r="H15" s="120"/>
      <c r="I15" s="46"/>
      <c r="J15" s="121"/>
      <c r="K15" s="33"/>
      <c r="L15" s="121"/>
      <c r="M15" s="35"/>
      <c r="N15" s="121"/>
      <c r="P15" s="46"/>
      <c r="Q15" s="121"/>
      <c r="R15" s="33"/>
    </row>
    <row r="16" spans="1:18" ht="21">
      <c r="A16" s="34">
        <v>14</v>
      </c>
      <c r="B16" s="29"/>
      <c r="C16" s="33"/>
      <c r="D16" s="46"/>
      <c r="E16" s="46"/>
      <c r="F16" s="120"/>
      <c r="G16" s="120"/>
      <c r="H16" s="120"/>
      <c r="I16" s="46"/>
      <c r="J16" s="121"/>
      <c r="K16" s="33"/>
      <c r="L16" s="121"/>
      <c r="M16" s="35"/>
      <c r="N16" s="121"/>
      <c r="P16" s="46"/>
      <c r="Q16" s="121"/>
      <c r="R16" s="33"/>
    </row>
    <row r="17" spans="1:18" ht="21">
      <c r="A17" s="38">
        <v>15</v>
      </c>
      <c r="B17" s="29"/>
      <c r="C17" s="33"/>
      <c r="D17" s="46"/>
      <c r="E17" s="46"/>
      <c r="F17" s="120"/>
      <c r="G17" s="120"/>
      <c r="H17" s="120"/>
      <c r="I17" s="46"/>
      <c r="J17" s="121"/>
      <c r="K17" s="33"/>
      <c r="L17" s="121"/>
      <c r="M17" s="35"/>
      <c r="N17" s="121"/>
      <c r="P17" s="46"/>
      <c r="Q17" s="121"/>
      <c r="R17" s="33"/>
    </row>
    <row r="18" spans="1:18" ht="21">
      <c r="A18" s="38">
        <v>16</v>
      </c>
      <c r="B18" s="29"/>
      <c r="C18" s="33"/>
      <c r="D18" s="46"/>
      <c r="E18" s="46"/>
      <c r="F18" s="120"/>
      <c r="G18" s="120"/>
      <c r="H18" s="120"/>
      <c r="I18" s="46"/>
      <c r="J18" s="121"/>
      <c r="K18" s="33"/>
      <c r="L18" s="121"/>
      <c r="M18" s="35"/>
      <c r="N18" s="121"/>
      <c r="P18" s="140"/>
      <c r="Q18" s="121"/>
      <c r="R18" s="33"/>
    </row>
    <row r="19" spans="1:18" ht="21">
      <c r="A19" s="34">
        <v>17</v>
      </c>
      <c r="B19" s="29"/>
      <c r="C19" s="33"/>
      <c r="D19" s="46"/>
      <c r="E19" s="46"/>
      <c r="F19" s="120"/>
      <c r="G19" s="120"/>
      <c r="H19" s="120"/>
      <c r="I19" s="46"/>
      <c r="J19" s="121"/>
      <c r="K19" s="33"/>
      <c r="L19" s="121"/>
      <c r="M19" s="35"/>
      <c r="N19" s="121"/>
      <c r="P19" s="140"/>
      <c r="Q19" s="121"/>
      <c r="R19" s="33"/>
    </row>
    <row r="20" spans="1:18" ht="21">
      <c r="A20" s="38">
        <v>18</v>
      </c>
      <c r="B20" s="29"/>
      <c r="C20" s="33"/>
      <c r="D20" s="46"/>
      <c r="E20" s="46"/>
      <c r="F20" s="120"/>
      <c r="G20" s="120"/>
      <c r="H20" s="120"/>
      <c r="I20" s="46"/>
      <c r="J20" s="121"/>
      <c r="K20" s="33"/>
      <c r="L20" s="121"/>
      <c r="M20" s="35"/>
      <c r="N20" s="121"/>
      <c r="P20" s="140"/>
      <c r="Q20" s="121"/>
      <c r="R20" s="33"/>
    </row>
    <row r="21" spans="1:18" ht="21">
      <c r="A21" s="38">
        <v>19</v>
      </c>
      <c r="B21" s="29"/>
      <c r="C21" s="33"/>
      <c r="D21" s="46"/>
      <c r="E21" s="46"/>
      <c r="F21" s="120"/>
      <c r="G21" s="120"/>
      <c r="H21" s="120"/>
      <c r="I21" s="46"/>
      <c r="J21" s="121"/>
      <c r="K21" s="33"/>
      <c r="L21" s="121"/>
      <c r="M21" s="35"/>
      <c r="N21" s="121"/>
      <c r="P21" s="140"/>
      <c r="Q21" s="121"/>
      <c r="R21" s="33"/>
    </row>
    <row r="22" spans="1:18" ht="21">
      <c r="A22" s="34">
        <v>20</v>
      </c>
      <c r="B22" s="29"/>
      <c r="C22" s="33"/>
      <c r="D22" s="46"/>
      <c r="E22" s="46"/>
      <c r="F22" s="120"/>
      <c r="G22" s="120"/>
      <c r="H22" s="120"/>
      <c r="I22" s="46"/>
      <c r="J22" s="121"/>
      <c r="K22" s="33"/>
      <c r="L22" s="121"/>
      <c r="M22" s="35"/>
      <c r="N22" s="121"/>
      <c r="P22" s="140"/>
      <c r="Q22" s="121"/>
      <c r="R22" s="33"/>
    </row>
    <row r="23" spans="1:18" ht="21">
      <c r="A23" s="38">
        <v>21</v>
      </c>
      <c r="B23" s="29"/>
      <c r="C23" s="33"/>
      <c r="D23" s="46"/>
      <c r="E23" s="46"/>
      <c r="F23" s="120"/>
      <c r="G23" s="120"/>
      <c r="H23" s="120"/>
      <c r="I23" s="46"/>
      <c r="J23" s="121"/>
      <c r="K23" s="33"/>
      <c r="L23" s="121"/>
      <c r="M23" s="35"/>
      <c r="N23" s="121"/>
      <c r="P23" s="140"/>
      <c r="Q23" s="121"/>
      <c r="R23" s="46"/>
    </row>
    <row r="24" spans="1:18" ht="21">
      <c r="A24" s="17"/>
      <c r="B24" s="1"/>
      <c r="C24" s="11"/>
      <c r="D24" s="205" t="s">
        <v>667</v>
      </c>
      <c r="E24" s="190"/>
      <c r="F24" s="205" t="s">
        <v>670</v>
      </c>
      <c r="G24" s="195"/>
      <c r="H24" s="205" t="s">
        <v>668</v>
      </c>
      <c r="I24" s="200"/>
      <c r="J24" s="205" t="s">
        <v>669</v>
      </c>
      <c r="K24" s="203"/>
      <c r="L24" s="187" t="s">
        <v>665</v>
      </c>
      <c r="M24" s="186"/>
      <c r="N24" s="189" t="s">
        <v>666</v>
      </c>
      <c r="P24" s="3" t="s">
        <v>1</v>
      </c>
      <c r="Q24" s="3" t="s">
        <v>0</v>
      </c>
      <c r="R24" s="11" t="s">
        <v>2</v>
      </c>
    </row>
    <row r="25" spans="1:18" ht="21">
      <c r="A25" s="5" t="s">
        <v>3</v>
      </c>
      <c r="B25" s="15" t="s">
        <v>4</v>
      </c>
      <c r="C25" s="5" t="s">
        <v>5</v>
      </c>
      <c r="D25" s="206" t="s">
        <v>9</v>
      </c>
      <c r="E25" s="191" t="s">
        <v>8</v>
      </c>
      <c r="F25" s="206" t="s">
        <v>9</v>
      </c>
      <c r="G25" s="191" t="s">
        <v>8</v>
      </c>
      <c r="H25" s="206" t="s">
        <v>9</v>
      </c>
      <c r="I25" s="191" t="s">
        <v>8</v>
      </c>
      <c r="J25" s="206" t="s">
        <v>9</v>
      </c>
      <c r="K25" s="191" t="s">
        <v>8</v>
      </c>
      <c r="L25" s="18" t="s">
        <v>9</v>
      </c>
      <c r="M25" s="16" t="s">
        <v>8</v>
      </c>
      <c r="N25" s="185"/>
      <c r="P25" s="20" t="s">
        <v>6</v>
      </c>
      <c r="Q25" s="20" t="s">
        <v>671</v>
      </c>
      <c r="R25" s="5" t="s">
        <v>5</v>
      </c>
    </row>
    <row r="26" spans="1:18" ht="21">
      <c r="A26" s="38">
        <v>22</v>
      </c>
      <c r="B26" s="29"/>
      <c r="C26" s="33"/>
      <c r="D26" s="46"/>
      <c r="E26" s="46"/>
      <c r="F26" s="120"/>
      <c r="G26" s="120"/>
      <c r="H26" s="120"/>
      <c r="I26" s="46"/>
      <c r="J26" s="121"/>
      <c r="K26" s="33"/>
      <c r="L26" s="121"/>
      <c r="M26" s="35"/>
      <c r="N26" s="121"/>
      <c r="P26" s="140"/>
      <c r="Q26" s="121"/>
      <c r="R26" s="33"/>
    </row>
    <row r="27" spans="1:18" ht="21">
      <c r="A27" s="34">
        <v>23</v>
      </c>
      <c r="B27" s="29"/>
      <c r="C27" s="33"/>
      <c r="D27" s="46"/>
      <c r="E27" s="46"/>
      <c r="F27" s="120"/>
      <c r="G27" s="120"/>
      <c r="H27" s="120"/>
      <c r="I27" s="46"/>
      <c r="J27" s="121"/>
      <c r="K27" s="33"/>
      <c r="L27" s="121"/>
      <c r="M27" s="35"/>
      <c r="N27" s="121"/>
      <c r="P27" s="140"/>
      <c r="Q27" s="121"/>
      <c r="R27" s="33"/>
    </row>
    <row r="28" spans="1:18" ht="21">
      <c r="A28" s="38">
        <v>24</v>
      </c>
      <c r="B28" s="29"/>
      <c r="C28" s="33"/>
      <c r="D28" s="46"/>
      <c r="E28" s="46"/>
      <c r="F28" s="120"/>
      <c r="G28" s="120"/>
      <c r="H28" s="120"/>
      <c r="I28" s="46"/>
      <c r="J28" s="121"/>
      <c r="K28" s="33"/>
      <c r="L28" s="121"/>
      <c r="M28" s="35"/>
      <c r="N28" s="121"/>
      <c r="P28" s="140"/>
      <c r="Q28" s="121"/>
      <c r="R28" s="33"/>
    </row>
    <row r="29" spans="1:18" ht="21">
      <c r="A29" s="38">
        <v>25</v>
      </c>
      <c r="B29" s="29"/>
      <c r="C29" s="33"/>
      <c r="D29" s="46"/>
      <c r="E29" s="46"/>
      <c r="F29" s="120"/>
      <c r="G29" s="120"/>
      <c r="H29" s="120"/>
      <c r="I29" s="46"/>
      <c r="J29" s="121"/>
      <c r="K29" s="33"/>
      <c r="L29" s="121"/>
      <c r="M29" s="35"/>
      <c r="N29" s="121"/>
      <c r="P29" s="140"/>
      <c r="Q29" s="121"/>
      <c r="R29" s="33"/>
    </row>
    <row r="30" spans="1:18" ht="21">
      <c r="A30" s="34">
        <v>26</v>
      </c>
      <c r="B30" s="29"/>
      <c r="C30" s="33"/>
      <c r="D30" s="46"/>
      <c r="E30" s="46"/>
      <c r="F30" s="120"/>
      <c r="G30" s="120"/>
      <c r="H30" s="120"/>
      <c r="I30" s="46"/>
      <c r="J30" s="121"/>
      <c r="K30" s="33"/>
      <c r="L30" s="121"/>
      <c r="M30" s="35"/>
      <c r="N30" s="121"/>
      <c r="P30" s="140"/>
      <c r="Q30" s="121"/>
      <c r="R30" s="33"/>
    </row>
    <row r="31" spans="1:18" ht="21">
      <c r="A31" s="38">
        <v>27</v>
      </c>
      <c r="B31" s="29"/>
      <c r="C31" s="33"/>
      <c r="D31" s="46"/>
      <c r="E31" s="46"/>
      <c r="F31" s="120"/>
      <c r="G31" s="120"/>
      <c r="H31" s="120"/>
      <c r="I31" s="46"/>
      <c r="J31" s="121"/>
      <c r="K31" s="33"/>
      <c r="L31" s="121"/>
      <c r="M31" s="35"/>
      <c r="N31" s="121"/>
      <c r="P31" s="46"/>
      <c r="Q31" s="121"/>
      <c r="R31" s="33"/>
    </row>
    <row r="32" spans="1:18" ht="21">
      <c r="A32" s="38">
        <v>28</v>
      </c>
      <c r="B32" s="29"/>
      <c r="C32" s="33"/>
      <c r="D32" s="46"/>
      <c r="E32" s="46"/>
      <c r="F32" s="120"/>
      <c r="G32" s="120"/>
      <c r="H32" s="120"/>
      <c r="I32" s="46"/>
      <c r="J32" s="121"/>
      <c r="K32" s="33"/>
      <c r="L32" s="121"/>
      <c r="M32" s="35"/>
      <c r="N32" s="121"/>
      <c r="P32" s="46"/>
      <c r="Q32" s="121"/>
      <c r="R32" s="33"/>
    </row>
    <row r="33" spans="1:18" ht="21">
      <c r="A33" s="34">
        <v>29</v>
      </c>
      <c r="B33" s="29"/>
      <c r="C33" s="33"/>
      <c r="D33" s="46"/>
      <c r="E33" s="46"/>
      <c r="F33" s="120"/>
      <c r="G33" s="120"/>
      <c r="H33" s="120"/>
      <c r="I33" s="46"/>
      <c r="J33" s="121"/>
      <c r="K33" s="33"/>
      <c r="L33" s="121"/>
      <c r="M33" s="35"/>
      <c r="N33" s="121"/>
      <c r="P33" s="141"/>
      <c r="Q33" s="121"/>
      <c r="R33" s="33"/>
    </row>
    <row r="34" spans="1:18" ht="21">
      <c r="A34" s="38">
        <v>30</v>
      </c>
      <c r="B34" s="29"/>
      <c r="C34" s="33"/>
      <c r="D34" s="46"/>
      <c r="E34" s="46"/>
      <c r="F34" s="120"/>
      <c r="G34" s="120"/>
      <c r="H34" s="120"/>
      <c r="I34" s="46"/>
      <c r="J34" s="121"/>
      <c r="K34" s="33"/>
      <c r="L34" s="121"/>
      <c r="M34" s="35"/>
      <c r="N34" s="121"/>
      <c r="P34" s="141"/>
      <c r="Q34" s="121"/>
      <c r="R34" s="33"/>
    </row>
    <row r="35" spans="1:18" ht="21">
      <c r="A35" s="38">
        <v>31</v>
      </c>
      <c r="B35" s="29"/>
      <c r="C35" s="33"/>
      <c r="D35" s="46"/>
      <c r="E35" s="46"/>
      <c r="F35" s="120"/>
      <c r="G35" s="120"/>
      <c r="H35" s="120"/>
      <c r="I35" s="46"/>
      <c r="J35" s="121"/>
      <c r="K35" s="33"/>
      <c r="L35" s="121"/>
      <c r="M35" s="35"/>
      <c r="N35" s="121"/>
      <c r="P35" s="141"/>
      <c r="Q35" s="121"/>
      <c r="R35" s="33"/>
    </row>
    <row r="36" spans="1:18" ht="21">
      <c r="A36" s="34">
        <v>32</v>
      </c>
      <c r="B36" s="29"/>
      <c r="C36" s="33"/>
      <c r="D36" s="46"/>
      <c r="E36" s="46"/>
      <c r="F36" s="120"/>
      <c r="G36" s="120"/>
      <c r="H36" s="120"/>
      <c r="I36" s="46"/>
      <c r="J36" s="121"/>
      <c r="K36" s="33"/>
      <c r="L36" s="121"/>
      <c r="M36" s="35"/>
      <c r="N36" s="121"/>
      <c r="P36" s="141"/>
      <c r="Q36" s="121"/>
      <c r="R36" s="33"/>
    </row>
    <row r="37" spans="1:18" ht="21">
      <c r="A37" s="38">
        <v>33</v>
      </c>
      <c r="B37" s="29"/>
      <c r="C37" s="33"/>
      <c r="D37" s="46"/>
      <c r="E37" s="46"/>
      <c r="F37" s="120"/>
      <c r="G37" s="120"/>
      <c r="H37" s="120"/>
      <c r="I37" s="46"/>
      <c r="J37" s="121"/>
      <c r="K37" s="33"/>
      <c r="L37" s="121"/>
      <c r="M37" s="35"/>
      <c r="N37" s="121"/>
      <c r="P37" s="141"/>
      <c r="Q37" s="121"/>
      <c r="R37" s="33"/>
    </row>
    <row r="38" spans="1:18" ht="21">
      <c r="A38" s="38">
        <v>34</v>
      </c>
      <c r="B38" s="29"/>
      <c r="C38" s="33"/>
      <c r="D38" s="46"/>
      <c r="E38" s="46"/>
      <c r="F38" s="120"/>
      <c r="G38" s="120"/>
      <c r="H38" s="120"/>
      <c r="I38" s="46"/>
      <c r="J38" s="121"/>
      <c r="K38" s="33"/>
      <c r="L38" s="121"/>
      <c r="M38" s="35"/>
      <c r="N38" s="121"/>
      <c r="P38" s="141"/>
      <c r="Q38" s="121"/>
      <c r="R38" s="33"/>
    </row>
    <row r="39" spans="1:18" ht="21">
      <c r="A39" s="34">
        <v>35</v>
      </c>
      <c r="B39" s="29"/>
      <c r="C39" s="33"/>
      <c r="D39" s="46"/>
      <c r="E39" s="46"/>
      <c r="F39" s="120"/>
      <c r="G39" s="120"/>
      <c r="H39" s="120"/>
      <c r="I39" s="46"/>
      <c r="J39" s="121"/>
      <c r="K39" s="33"/>
      <c r="L39" s="121"/>
      <c r="M39" s="35"/>
      <c r="N39" s="121"/>
      <c r="P39" s="141"/>
      <c r="Q39" s="121"/>
      <c r="R39" s="33"/>
    </row>
    <row r="40" spans="1:18" ht="21">
      <c r="A40" s="38">
        <v>36</v>
      </c>
      <c r="B40" s="29"/>
      <c r="C40" s="33"/>
      <c r="D40" s="46"/>
      <c r="E40" s="46"/>
      <c r="F40" s="120"/>
      <c r="G40" s="120"/>
      <c r="H40" s="120"/>
      <c r="I40" s="46"/>
      <c r="J40" s="121"/>
      <c r="K40" s="33"/>
      <c r="L40" s="121"/>
      <c r="M40" s="35"/>
      <c r="N40" s="121"/>
      <c r="P40" s="141"/>
      <c r="Q40" s="121"/>
      <c r="R40" s="33"/>
    </row>
    <row r="41" spans="1:18" ht="21">
      <c r="A41" s="38">
        <v>37</v>
      </c>
      <c r="B41" s="29"/>
      <c r="C41" s="33"/>
      <c r="D41" s="46"/>
      <c r="E41" s="46"/>
      <c r="F41" s="120"/>
      <c r="G41" s="120"/>
      <c r="H41" s="120"/>
      <c r="I41" s="46"/>
      <c r="J41" s="121"/>
      <c r="K41" s="33"/>
      <c r="L41" s="121"/>
      <c r="M41" s="35"/>
      <c r="N41" s="121"/>
      <c r="P41" s="141"/>
      <c r="Q41" s="121"/>
      <c r="R41" s="33"/>
    </row>
    <row r="42" spans="1:18" ht="21">
      <c r="A42" s="34">
        <v>38</v>
      </c>
      <c r="B42" s="29"/>
      <c r="C42" s="33"/>
      <c r="D42" s="46"/>
      <c r="E42" s="46"/>
      <c r="F42" s="120"/>
      <c r="G42" s="120"/>
      <c r="H42" s="120"/>
      <c r="I42" s="46"/>
      <c r="J42" s="121"/>
      <c r="K42" s="33"/>
      <c r="L42" s="121"/>
      <c r="M42" s="35"/>
      <c r="N42" s="121"/>
      <c r="P42" s="141"/>
      <c r="Q42" s="121"/>
      <c r="R42" s="33"/>
    </row>
    <row r="43" spans="1:18" ht="21">
      <c r="A43" s="38">
        <v>39</v>
      </c>
      <c r="B43" s="29"/>
      <c r="C43" s="33"/>
      <c r="D43" s="46"/>
      <c r="E43" s="46"/>
      <c r="F43" s="120"/>
      <c r="G43" s="120"/>
      <c r="H43" s="120"/>
      <c r="I43" s="46"/>
      <c r="J43" s="121"/>
      <c r="K43" s="33"/>
      <c r="L43" s="121"/>
      <c r="M43" s="35"/>
      <c r="N43" s="121"/>
      <c r="P43" s="141"/>
      <c r="Q43" s="121"/>
      <c r="R43" s="33"/>
    </row>
    <row r="44" spans="1:18" ht="21">
      <c r="A44" s="38">
        <v>40</v>
      </c>
      <c r="B44" s="29"/>
      <c r="C44" s="33"/>
      <c r="D44" s="46"/>
      <c r="E44" s="46"/>
      <c r="F44" s="120"/>
      <c r="G44" s="120"/>
      <c r="H44" s="120"/>
      <c r="I44" s="46"/>
      <c r="J44" s="121"/>
      <c r="K44" s="33"/>
      <c r="L44" s="121"/>
      <c r="M44" s="35"/>
      <c r="N44" s="121"/>
      <c r="P44" s="141"/>
      <c r="Q44" s="121"/>
      <c r="R44" s="33"/>
    </row>
    <row r="45" spans="1:18" ht="21">
      <c r="A45" s="34">
        <v>41</v>
      </c>
      <c r="B45" s="29"/>
      <c r="C45" s="33"/>
      <c r="D45" s="46"/>
      <c r="E45" s="46"/>
      <c r="F45" s="120"/>
      <c r="G45" s="120"/>
      <c r="H45" s="120"/>
      <c r="I45" s="46"/>
      <c r="J45" s="121"/>
      <c r="K45" s="33"/>
      <c r="L45" s="121"/>
      <c r="M45" s="35"/>
      <c r="N45" s="121"/>
      <c r="P45" s="46"/>
      <c r="Q45" s="121"/>
      <c r="R45" s="33"/>
    </row>
    <row r="46" spans="1:18" s="232" customFormat="1" ht="21">
      <c r="A46" s="225">
        <v>42</v>
      </c>
      <c r="B46" s="226"/>
      <c r="C46" s="227"/>
      <c r="D46" s="227"/>
      <c r="E46" s="227"/>
      <c r="F46" s="237"/>
      <c r="G46" s="237"/>
      <c r="H46" s="237"/>
      <c r="I46" s="227"/>
      <c r="J46" s="237"/>
      <c r="K46" s="227"/>
      <c r="L46" s="237"/>
      <c r="M46" s="238"/>
      <c r="N46" s="237"/>
      <c r="P46" s="227"/>
      <c r="Q46" s="237"/>
      <c r="R46" s="227"/>
    </row>
    <row r="47" spans="1:18" ht="21">
      <c r="A47" s="17"/>
      <c r="B47" s="1"/>
      <c r="C47" s="11"/>
      <c r="D47" s="205" t="s">
        <v>667</v>
      </c>
      <c r="E47" s="190"/>
      <c r="F47" s="205" t="s">
        <v>670</v>
      </c>
      <c r="G47" s="195"/>
      <c r="H47" s="205" t="s">
        <v>668</v>
      </c>
      <c r="I47" s="200"/>
      <c r="J47" s="205" t="s">
        <v>669</v>
      </c>
      <c r="K47" s="203"/>
      <c r="L47" s="187" t="s">
        <v>665</v>
      </c>
      <c r="M47" s="186"/>
      <c r="N47" s="189" t="s">
        <v>666</v>
      </c>
      <c r="P47" s="3" t="s">
        <v>1</v>
      </c>
      <c r="Q47" s="3" t="s">
        <v>0</v>
      </c>
      <c r="R47" s="11" t="s">
        <v>2</v>
      </c>
    </row>
    <row r="48" spans="1:18" ht="21">
      <c r="A48" s="5" t="s">
        <v>3</v>
      </c>
      <c r="B48" s="15" t="s">
        <v>4</v>
      </c>
      <c r="C48" s="5" t="s">
        <v>5</v>
      </c>
      <c r="D48" s="206" t="s">
        <v>9</v>
      </c>
      <c r="E48" s="191" t="s">
        <v>8</v>
      </c>
      <c r="F48" s="206" t="s">
        <v>9</v>
      </c>
      <c r="G48" s="191" t="s">
        <v>8</v>
      </c>
      <c r="H48" s="206" t="s">
        <v>9</v>
      </c>
      <c r="I48" s="191" t="s">
        <v>8</v>
      </c>
      <c r="J48" s="206" t="s">
        <v>9</v>
      </c>
      <c r="K48" s="191" t="s">
        <v>8</v>
      </c>
      <c r="L48" s="18" t="s">
        <v>9</v>
      </c>
      <c r="M48" s="16" t="s">
        <v>8</v>
      </c>
      <c r="N48" s="185"/>
      <c r="P48" s="20" t="s">
        <v>6</v>
      </c>
      <c r="Q48" s="20" t="s">
        <v>671</v>
      </c>
      <c r="R48" s="5" t="s">
        <v>5</v>
      </c>
    </row>
    <row r="49" spans="1:18" ht="21">
      <c r="A49" s="38">
        <v>43</v>
      </c>
      <c r="B49" s="29"/>
      <c r="C49" s="33"/>
      <c r="D49" s="46"/>
      <c r="E49" s="46"/>
      <c r="F49" s="120"/>
      <c r="G49" s="120"/>
      <c r="H49" s="120"/>
      <c r="I49" s="46"/>
      <c r="J49" s="121"/>
      <c r="K49" s="33"/>
      <c r="L49" s="121"/>
      <c r="M49" s="35"/>
      <c r="N49" s="121"/>
      <c r="P49" s="46"/>
      <c r="Q49" s="121"/>
      <c r="R49" s="33"/>
    </row>
    <row r="50" spans="1:18" ht="21">
      <c r="A50" s="34">
        <v>44</v>
      </c>
      <c r="B50" s="29"/>
      <c r="C50" s="33"/>
      <c r="D50" s="46"/>
      <c r="E50" s="46"/>
      <c r="F50" s="120"/>
      <c r="G50" s="120"/>
      <c r="H50" s="120"/>
      <c r="I50" s="46"/>
      <c r="J50" s="121"/>
      <c r="K50" s="33"/>
      <c r="L50" s="121"/>
      <c r="M50" s="35"/>
      <c r="N50" s="121"/>
      <c r="P50" s="46"/>
      <c r="Q50" s="121"/>
      <c r="R50" s="33"/>
    </row>
    <row r="51" spans="1:18" ht="21">
      <c r="A51" s="38">
        <v>45</v>
      </c>
      <c r="B51" s="29"/>
      <c r="C51" s="33"/>
      <c r="D51" s="46"/>
      <c r="E51" s="46"/>
      <c r="F51" s="120"/>
      <c r="G51" s="120"/>
      <c r="H51" s="120"/>
      <c r="I51" s="46"/>
      <c r="J51" s="121"/>
      <c r="K51" s="33"/>
      <c r="L51" s="121"/>
      <c r="M51" s="35"/>
      <c r="N51" s="121"/>
      <c r="P51" s="46"/>
      <c r="Q51" s="121"/>
      <c r="R51" s="33"/>
    </row>
    <row r="52" spans="1:18" ht="21">
      <c r="A52" s="38">
        <v>46</v>
      </c>
      <c r="B52" s="29"/>
      <c r="C52" s="33"/>
      <c r="D52" s="46"/>
      <c r="E52" s="46"/>
      <c r="F52" s="120"/>
      <c r="G52" s="120"/>
      <c r="H52" s="120"/>
      <c r="I52" s="46"/>
      <c r="J52" s="121"/>
      <c r="K52" s="33"/>
      <c r="L52" s="121"/>
      <c r="M52" s="35"/>
      <c r="N52" s="121"/>
      <c r="P52" s="46"/>
      <c r="Q52" s="121"/>
      <c r="R52" s="33"/>
    </row>
    <row r="53" spans="1:18" ht="21">
      <c r="A53" s="34">
        <v>47</v>
      </c>
      <c r="B53" s="29"/>
      <c r="C53" s="33"/>
      <c r="D53" s="46"/>
      <c r="E53" s="46"/>
      <c r="F53" s="120"/>
      <c r="G53" s="120"/>
      <c r="H53" s="120"/>
      <c r="I53" s="46"/>
      <c r="J53" s="121"/>
      <c r="K53" s="33"/>
      <c r="L53" s="121"/>
      <c r="M53" s="35"/>
      <c r="N53" s="121"/>
      <c r="P53" s="46"/>
      <c r="Q53" s="121"/>
      <c r="R53" s="33"/>
    </row>
    <row r="54" spans="1:18" ht="21">
      <c r="A54" s="38">
        <v>48</v>
      </c>
      <c r="B54" s="29"/>
      <c r="C54" s="33"/>
      <c r="D54" s="46"/>
      <c r="E54" s="46"/>
      <c r="F54" s="120"/>
      <c r="G54" s="120"/>
      <c r="H54" s="120"/>
      <c r="I54" s="46"/>
      <c r="J54" s="121"/>
      <c r="K54" s="33"/>
      <c r="L54" s="121"/>
      <c r="M54" s="35"/>
      <c r="N54" s="121"/>
      <c r="P54" s="46"/>
      <c r="Q54" s="121"/>
      <c r="R54" s="33"/>
    </row>
    <row r="55" spans="1:18" ht="21">
      <c r="A55" s="38">
        <v>49</v>
      </c>
      <c r="B55" s="29"/>
      <c r="C55" s="33"/>
      <c r="D55" s="46"/>
      <c r="E55" s="46"/>
      <c r="F55" s="120"/>
      <c r="G55" s="120"/>
      <c r="H55" s="120"/>
      <c r="I55" s="46"/>
      <c r="J55" s="121"/>
      <c r="K55" s="33"/>
      <c r="L55" s="121"/>
      <c r="M55" s="35"/>
      <c r="N55" s="121"/>
      <c r="P55" s="46"/>
      <c r="Q55" s="121"/>
      <c r="R55" s="33"/>
    </row>
    <row r="56" spans="1:18" ht="21">
      <c r="A56" s="34">
        <v>50</v>
      </c>
      <c r="B56" s="29"/>
      <c r="C56" s="33"/>
      <c r="D56" s="46"/>
      <c r="E56" s="46"/>
      <c r="F56" s="120"/>
      <c r="G56" s="120"/>
      <c r="H56" s="120"/>
      <c r="I56" s="46"/>
      <c r="J56" s="121"/>
      <c r="K56" s="33"/>
      <c r="L56" s="121"/>
      <c r="M56" s="35"/>
      <c r="N56" s="121"/>
      <c r="P56" s="46"/>
      <c r="Q56" s="121"/>
      <c r="R56" s="33"/>
    </row>
    <row r="57" spans="1:18" ht="21">
      <c r="A57" s="38">
        <v>51</v>
      </c>
      <c r="B57" s="29"/>
      <c r="C57" s="33"/>
      <c r="D57" s="46"/>
      <c r="E57" s="46"/>
      <c r="F57" s="120"/>
      <c r="G57" s="120"/>
      <c r="H57" s="120"/>
      <c r="I57" s="46"/>
      <c r="J57" s="121"/>
      <c r="K57" s="33"/>
      <c r="L57" s="121"/>
      <c r="M57" s="35"/>
      <c r="N57" s="121"/>
      <c r="P57" s="46"/>
      <c r="Q57" s="121"/>
      <c r="R57" s="33"/>
    </row>
    <row r="58" spans="1:18" ht="21">
      <c r="A58" s="38">
        <v>52</v>
      </c>
      <c r="B58" s="29"/>
      <c r="C58" s="33"/>
      <c r="D58" s="46"/>
      <c r="E58" s="46"/>
      <c r="F58" s="120"/>
      <c r="G58" s="120"/>
      <c r="H58" s="120"/>
      <c r="I58" s="46"/>
      <c r="J58" s="121"/>
      <c r="K58" s="33"/>
      <c r="L58" s="121"/>
      <c r="M58" s="35"/>
      <c r="N58" s="121"/>
      <c r="P58" s="46"/>
      <c r="Q58" s="121"/>
      <c r="R58" s="33"/>
    </row>
    <row r="59" spans="1:18" ht="21">
      <c r="A59" s="34">
        <v>53</v>
      </c>
      <c r="B59" s="29"/>
      <c r="C59" s="33"/>
      <c r="D59" s="46"/>
      <c r="E59" s="46"/>
      <c r="F59" s="120"/>
      <c r="G59" s="120"/>
      <c r="H59" s="120"/>
      <c r="I59" s="46"/>
      <c r="J59" s="121"/>
      <c r="K59" s="33"/>
      <c r="L59" s="121"/>
      <c r="M59" s="35"/>
      <c r="N59" s="121"/>
      <c r="P59" s="46"/>
      <c r="Q59" s="121"/>
      <c r="R59" s="33"/>
    </row>
    <row r="60" spans="1:18" ht="21">
      <c r="A60" s="38">
        <v>54</v>
      </c>
      <c r="B60" s="29"/>
      <c r="C60" s="33"/>
      <c r="D60" s="46"/>
      <c r="E60" s="46"/>
      <c r="F60" s="120"/>
      <c r="G60" s="120"/>
      <c r="H60" s="120"/>
      <c r="I60" s="46"/>
      <c r="J60" s="121"/>
      <c r="K60" s="33"/>
      <c r="L60" s="121"/>
      <c r="M60" s="35"/>
      <c r="N60" s="121"/>
      <c r="P60" s="46"/>
      <c r="Q60" s="121"/>
      <c r="R60" s="33"/>
    </row>
    <row r="61" spans="1:18" ht="21">
      <c r="A61" s="38">
        <v>55</v>
      </c>
      <c r="B61" s="29"/>
      <c r="C61" s="33"/>
      <c r="D61" s="46"/>
      <c r="E61" s="46"/>
      <c r="F61" s="120"/>
      <c r="G61" s="120"/>
      <c r="H61" s="120"/>
      <c r="I61" s="46"/>
      <c r="J61" s="121"/>
      <c r="K61" s="33"/>
      <c r="L61" s="121"/>
      <c r="M61" s="35"/>
      <c r="N61" s="121"/>
      <c r="P61" s="46"/>
      <c r="Q61" s="121"/>
      <c r="R61" s="33"/>
    </row>
    <row r="62" spans="1:18" ht="21">
      <c r="A62" s="34">
        <v>56</v>
      </c>
      <c r="B62" s="29"/>
      <c r="C62" s="33"/>
      <c r="D62" s="46"/>
      <c r="E62" s="46"/>
      <c r="F62" s="120"/>
      <c r="G62" s="120"/>
      <c r="H62" s="120"/>
      <c r="I62" s="46"/>
      <c r="J62" s="121"/>
      <c r="K62" s="33"/>
      <c r="L62" s="121"/>
      <c r="M62" s="35"/>
      <c r="N62" s="121"/>
      <c r="P62" s="46"/>
      <c r="Q62" s="121"/>
      <c r="R62" s="33"/>
    </row>
    <row r="63" spans="1:18" ht="21">
      <c r="A63" s="38">
        <v>57</v>
      </c>
      <c r="B63" s="29"/>
      <c r="C63" s="33"/>
      <c r="D63" s="46"/>
      <c r="E63" s="46"/>
      <c r="F63" s="120"/>
      <c r="G63" s="120"/>
      <c r="H63" s="120"/>
      <c r="I63" s="46"/>
      <c r="J63" s="121"/>
      <c r="K63" s="33"/>
      <c r="L63" s="121"/>
      <c r="M63" s="35"/>
      <c r="N63" s="121"/>
      <c r="P63" s="46"/>
      <c r="Q63" s="121"/>
      <c r="R63" s="33"/>
    </row>
    <row r="64" spans="1:18" ht="21">
      <c r="A64" s="38">
        <v>58</v>
      </c>
      <c r="B64" s="29"/>
      <c r="C64" s="33"/>
      <c r="D64" s="46"/>
      <c r="E64" s="46"/>
      <c r="F64" s="120"/>
      <c r="G64" s="120"/>
      <c r="H64" s="120"/>
      <c r="I64" s="46"/>
      <c r="J64" s="121"/>
      <c r="K64" s="33"/>
      <c r="L64" s="121"/>
      <c r="M64" s="35"/>
      <c r="N64" s="121"/>
      <c r="P64" s="46"/>
      <c r="Q64" s="121"/>
      <c r="R64" s="33"/>
    </row>
    <row r="65" spans="1:18" ht="21">
      <c r="A65" s="34">
        <v>59</v>
      </c>
      <c r="B65" s="86"/>
      <c r="C65" s="87"/>
      <c r="D65" s="46"/>
      <c r="E65" s="46"/>
      <c r="F65" s="120"/>
      <c r="G65" s="120"/>
      <c r="H65" s="120"/>
      <c r="I65" s="46"/>
      <c r="J65" s="121"/>
      <c r="K65" s="33"/>
      <c r="L65" s="121"/>
      <c r="M65" s="35"/>
      <c r="N65" s="121"/>
      <c r="P65" s="32"/>
      <c r="Q65" s="121"/>
      <c r="R65" s="48"/>
    </row>
    <row r="66" spans="1:18" ht="21">
      <c r="A66" s="38">
        <v>60</v>
      </c>
      <c r="B66" s="29"/>
      <c r="C66" s="33"/>
      <c r="D66" s="46"/>
      <c r="E66" s="46"/>
      <c r="F66" s="120"/>
      <c r="G66" s="120"/>
      <c r="H66" s="120"/>
      <c r="I66" s="46"/>
      <c r="J66" s="121"/>
      <c r="K66" s="33"/>
      <c r="L66" s="121"/>
      <c r="M66" s="35"/>
      <c r="N66" s="121"/>
      <c r="P66" s="46"/>
      <c r="Q66" s="121"/>
      <c r="R66" s="33"/>
    </row>
    <row r="67" spans="1:18" ht="21">
      <c r="A67" s="38">
        <v>61</v>
      </c>
      <c r="B67" s="29"/>
      <c r="C67" s="33"/>
      <c r="D67" s="46"/>
      <c r="E67" s="46"/>
      <c r="F67" s="120"/>
      <c r="G67" s="120"/>
      <c r="H67" s="120"/>
      <c r="I67" s="46"/>
      <c r="J67" s="121"/>
      <c r="K67" s="33"/>
      <c r="L67" s="121"/>
      <c r="M67" s="35"/>
      <c r="N67" s="121"/>
      <c r="P67" s="46"/>
      <c r="Q67" s="121"/>
      <c r="R67" s="33"/>
    </row>
    <row r="68" spans="1:18" ht="21">
      <c r="A68" s="34">
        <v>62</v>
      </c>
      <c r="B68" s="29"/>
      <c r="C68" s="33"/>
      <c r="D68" s="46"/>
      <c r="E68" s="46"/>
      <c r="F68" s="120"/>
      <c r="G68" s="120"/>
      <c r="H68" s="120"/>
      <c r="I68" s="46"/>
      <c r="J68" s="121"/>
      <c r="K68" s="33"/>
      <c r="L68" s="121"/>
      <c r="M68" s="35"/>
      <c r="N68" s="121"/>
      <c r="P68" s="46"/>
      <c r="Q68" s="121"/>
      <c r="R68" s="33"/>
    </row>
    <row r="69" spans="1:18" ht="21">
      <c r="A69" s="38">
        <v>63</v>
      </c>
      <c r="B69" s="29"/>
      <c r="C69" s="33"/>
      <c r="D69" s="46"/>
      <c r="E69" s="46"/>
      <c r="F69" s="120"/>
      <c r="G69" s="120"/>
      <c r="H69" s="120"/>
      <c r="I69" s="46"/>
      <c r="J69" s="121"/>
      <c r="K69" s="33"/>
      <c r="L69" s="121"/>
      <c r="M69" s="35"/>
      <c r="N69" s="121"/>
      <c r="P69" s="46"/>
      <c r="Q69" s="121"/>
      <c r="R69" s="33"/>
    </row>
    <row r="70" spans="1:18" ht="21">
      <c r="A70" s="17"/>
      <c r="B70" s="1"/>
      <c r="C70" s="11"/>
      <c r="D70" s="205" t="s">
        <v>667</v>
      </c>
      <c r="E70" s="190"/>
      <c r="F70" s="205" t="s">
        <v>670</v>
      </c>
      <c r="G70" s="195"/>
      <c r="H70" s="205" t="s">
        <v>668</v>
      </c>
      <c r="I70" s="200"/>
      <c r="J70" s="205" t="s">
        <v>669</v>
      </c>
      <c r="K70" s="203"/>
      <c r="L70" s="187" t="s">
        <v>665</v>
      </c>
      <c r="M70" s="186"/>
      <c r="N70" s="189" t="s">
        <v>666</v>
      </c>
      <c r="P70" s="3" t="s">
        <v>1</v>
      </c>
      <c r="Q70" s="3" t="s">
        <v>0</v>
      </c>
      <c r="R70" s="11" t="s">
        <v>2</v>
      </c>
    </row>
    <row r="71" spans="1:18" ht="21">
      <c r="A71" s="5" t="s">
        <v>3</v>
      </c>
      <c r="B71" s="15" t="s">
        <v>4</v>
      </c>
      <c r="C71" s="5" t="s">
        <v>5</v>
      </c>
      <c r="D71" s="206" t="s">
        <v>9</v>
      </c>
      <c r="E71" s="191" t="s">
        <v>8</v>
      </c>
      <c r="F71" s="206" t="s">
        <v>9</v>
      </c>
      <c r="G71" s="191" t="s">
        <v>8</v>
      </c>
      <c r="H71" s="206" t="s">
        <v>9</v>
      </c>
      <c r="I71" s="191" t="s">
        <v>8</v>
      </c>
      <c r="J71" s="206" t="s">
        <v>9</v>
      </c>
      <c r="K71" s="191" t="s">
        <v>8</v>
      </c>
      <c r="L71" s="18" t="s">
        <v>9</v>
      </c>
      <c r="M71" s="16" t="s">
        <v>8</v>
      </c>
      <c r="N71" s="185"/>
      <c r="P71" s="20" t="s">
        <v>6</v>
      </c>
      <c r="Q71" s="20" t="s">
        <v>671</v>
      </c>
      <c r="R71" s="5" t="s">
        <v>5</v>
      </c>
    </row>
    <row r="72" spans="1:18" ht="21">
      <c r="A72" s="38">
        <v>64</v>
      </c>
      <c r="B72" s="29"/>
      <c r="C72" s="33"/>
      <c r="D72" s="46"/>
      <c r="E72" s="46"/>
      <c r="F72" s="120"/>
      <c r="G72" s="120"/>
      <c r="H72" s="120"/>
      <c r="I72" s="46"/>
      <c r="J72" s="121"/>
      <c r="K72" s="33"/>
      <c r="L72" s="121"/>
      <c r="M72" s="35"/>
      <c r="N72" s="121"/>
      <c r="P72" s="46"/>
      <c r="Q72" s="121"/>
      <c r="R72" s="33"/>
    </row>
    <row r="73" spans="1:18" ht="21">
      <c r="A73" s="34">
        <v>65</v>
      </c>
      <c r="B73" s="29"/>
      <c r="C73" s="33"/>
      <c r="D73" s="46"/>
      <c r="E73" s="46"/>
      <c r="F73" s="120"/>
      <c r="G73" s="120"/>
      <c r="H73" s="120"/>
      <c r="I73" s="46"/>
      <c r="J73" s="121"/>
      <c r="K73" s="33"/>
      <c r="L73" s="121"/>
      <c r="M73" s="35"/>
      <c r="N73" s="121"/>
      <c r="P73" s="46"/>
      <c r="Q73" s="121"/>
      <c r="R73" s="33"/>
    </row>
    <row r="74" spans="1:18" ht="21">
      <c r="A74" s="38">
        <v>66</v>
      </c>
      <c r="B74" s="29"/>
      <c r="C74" s="33"/>
      <c r="D74" s="46"/>
      <c r="E74" s="46"/>
      <c r="F74" s="120"/>
      <c r="G74" s="120"/>
      <c r="H74" s="120"/>
      <c r="I74" s="46"/>
      <c r="J74" s="121"/>
      <c r="K74" s="33"/>
      <c r="L74" s="121"/>
      <c r="M74" s="35"/>
      <c r="N74" s="121"/>
      <c r="P74" s="46"/>
      <c r="Q74" s="121"/>
      <c r="R74" s="33"/>
    </row>
    <row r="75" spans="1:18" ht="21">
      <c r="A75" s="38">
        <v>67</v>
      </c>
      <c r="B75" s="29"/>
      <c r="C75" s="33"/>
      <c r="D75" s="46"/>
      <c r="E75" s="46"/>
      <c r="F75" s="120"/>
      <c r="G75" s="120"/>
      <c r="H75" s="120"/>
      <c r="I75" s="46"/>
      <c r="J75" s="121"/>
      <c r="K75" s="33"/>
      <c r="L75" s="121"/>
      <c r="M75" s="35"/>
      <c r="N75" s="121"/>
      <c r="P75" s="46"/>
      <c r="Q75" s="121"/>
      <c r="R75" s="33"/>
    </row>
    <row r="76" spans="1:18" ht="21">
      <c r="A76" s="34">
        <v>68</v>
      </c>
      <c r="B76" s="29"/>
      <c r="C76" s="33"/>
      <c r="D76" s="46"/>
      <c r="E76" s="46"/>
      <c r="F76" s="120"/>
      <c r="G76" s="120"/>
      <c r="H76" s="120"/>
      <c r="I76" s="46"/>
      <c r="J76" s="121"/>
      <c r="K76" s="33"/>
      <c r="L76" s="121"/>
      <c r="M76" s="35"/>
      <c r="N76" s="121"/>
      <c r="P76" s="46"/>
      <c r="Q76" s="121"/>
      <c r="R76" s="33"/>
    </row>
    <row r="77" spans="1:18" ht="21">
      <c r="A77" s="38">
        <v>69</v>
      </c>
      <c r="B77" s="29"/>
      <c r="C77" s="33"/>
      <c r="D77" s="46"/>
      <c r="E77" s="46"/>
      <c r="F77" s="120"/>
      <c r="G77" s="120"/>
      <c r="H77" s="120"/>
      <c r="I77" s="46"/>
      <c r="J77" s="121"/>
      <c r="K77" s="33"/>
      <c r="L77" s="121"/>
      <c r="M77" s="35"/>
      <c r="N77" s="121"/>
      <c r="P77" s="46"/>
      <c r="Q77" s="121"/>
      <c r="R77" s="33"/>
    </row>
    <row r="78" spans="1:18" ht="21">
      <c r="A78" s="38">
        <v>70</v>
      </c>
      <c r="B78" s="29"/>
      <c r="C78" s="30"/>
      <c r="D78" s="46"/>
      <c r="E78" s="46"/>
      <c r="F78" s="120"/>
      <c r="G78" s="120"/>
      <c r="H78" s="120"/>
      <c r="I78" s="46"/>
      <c r="J78" s="121"/>
      <c r="K78" s="33"/>
      <c r="L78" s="121"/>
      <c r="M78" s="35"/>
      <c r="N78" s="121"/>
      <c r="P78" s="46"/>
      <c r="Q78" s="121"/>
      <c r="R78" s="33"/>
    </row>
    <row r="79" spans="1:18" ht="21">
      <c r="A79" s="34">
        <v>71</v>
      </c>
      <c r="B79" s="29"/>
      <c r="C79" s="33"/>
      <c r="D79" s="46"/>
      <c r="E79" s="46"/>
      <c r="F79" s="120"/>
      <c r="G79" s="120"/>
      <c r="H79" s="120"/>
      <c r="I79" s="46"/>
      <c r="J79" s="121"/>
      <c r="K79" s="33"/>
      <c r="L79" s="121"/>
      <c r="M79" s="35"/>
      <c r="N79" s="121"/>
      <c r="P79" s="46"/>
      <c r="Q79" s="121"/>
      <c r="R79" s="33"/>
    </row>
    <row r="80" spans="1:18" ht="21">
      <c r="A80" s="38">
        <v>72</v>
      </c>
      <c r="B80" s="29"/>
      <c r="C80" s="33"/>
      <c r="D80" s="46"/>
      <c r="E80" s="46"/>
      <c r="F80" s="120"/>
      <c r="G80" s="120"/>
      <c r="H80" s="120"/>
      <c r="I80" s="46"/>
      <c r="J80" s="121"/>
      <c r="K80" s="33"/>
      <c r="L80" s="121"/>
      <c r="M80" s="35"/>
      <c r="N80" s="121"/>
      <c r="P80" s="46"/>
      <c r="Q80" s="121"/>
      <c r="R80" s="33"/>
    </row>
    <row r="81" spans="1:18" ht="21">
      <c r="A81" s="38">
        <v>73</v>
      </c>
      <c r="B81" s="29"/>
      <c r="C81" s="33"/>
      <c r="D81" s="46"/>
      <c r="E81" s="46"/>
      <c r="F81" s="120"/>
      <c r="G81" s="120"/>
      <c r="H81" s="120"/>
      <c r="I81" s="46"/>
      <c r="J81" s="121"/>
      <c r="K81" s="33"/>
      <c r="L81" s="121"/>
      <c r="M81" s="35"/>
      <c r="N81" s="121"/>
      <c r="P81" s="46"/>
      <c r="Q81" s="121"/>
      <c r="R81" s="33"/>
    </row>
    <row r="82" spans="1:18" ht="21">
      <c r="A82" s="34">
        <v>74</v>
      </c>
      <c r="B82" s="82"/>
      <c r="C82" s="33"/>
      <c r="D82" s="46"/>
      <c r="E82" s="46"/>
      <c r="F82" s="120"/>
      <c r="G82" s="120"/>
      <c r="H82" s="120"/>
      <c r="I82" s="46"/>
      <c r="J82" s="121"/>
      <c r="K82" s="33"/>
      <c r="L82" s="121"/>
      <c r="M82" s="35"/>
      <c r="N82" s="121"/>
      <c r="P82" s="46"/>
      <c r="Q82" s="121"/>
      <c r="R82" s="133"/>
    </row>
    <row r="83" spans="1:18" ht="21">
      <c r="A83" s="38">
        <v>75</v>
      </c>
      <c r="B83" s="40"/>
      <c r="C83" s="33"/>
      <c r="D83" s="46"/>
      <c r="E83" s="46"/>
      <c r="F83" s="120"/>
      <c r="G83" s="120"/>
      <c r="H83" s="120"/>
      <c r="I83" s="46"/>
      <c r="J83" s="121"/>
      <c r="K83" s="33"/>
      <c r="L83" s="121"/>
      <c r="M83" s="35"/>
      <c r="N83" s="121"/>
      <c r="P83" s="46"/>
      <c r="Q83" s="121"/>
      <c r="R83" s="35"/>
    </row>
    <row r="84" spans="1:18" ht="21">
      <c r="A84" s="38">
        <v>76</v>
      </c>
      <c r="B84" s="29"/>
      <c r="C84" s="58"/>
      <c r="D84" s="46"/>
      <c r="E84" s="46"/>
      <c r="F84" s="120"/>
      <c r="G84" s="120"/>
      <c r="H84" s="120"/>
      <c r="I84" s="46"/>
      <c r="J84" s="121"/>
      <c r="K84" s="33"/>
      <c r="L84" s="121"/>
      <c r="M84" s="35"/>
      <c r="N84" s="121"/>
      <c r="P84" s="46"/>
      <c r="Q84" s="121"/>
      <c r="R84" s="33"/>
    </row>
    <row r="85" spans="1:18" ht="21">
      <c r="A85" s="34">
        <v>77</v>
      </c>
      <c r="B85" s="29"/>
      <c r="C85" s="58"/>
      <c r="D85" s="46"/>
      <c r="E85" s="46"/>
      <c r="F85" s="120"/>
      <c r="G85" s="120"/>
      <c r="H85" s="120"/>
      <c r="I85" s="46"/>
      <c r="J85" s="121"/>
      <c r="K85" s="33"/>
      <c r="L85" s="121"/>
      <c r="M85" s="35"/>
      <c r="N85" s="121"/>
      <c r="P85" s="46"/>
      <c r="Q85" s="121"/>
      <c r="R85" s="33"/>
    </row>
    <row r="86" spans="1:18" ht="21">
      <c r="A86" s="38">
        <v>78</v>
      </c>
      <c r="B86" s="29"/>
      <c r="C86" s="58"/>
      <c r="D86" s="46"/>
      <c r="E86" s="46"/>
      <c r="F86" s="120"/>
      <c r="G86" s="120"/>
      <c r="H86" s="120"/>
      <c r="I86" s="46"/>
      <c r="J86" s="121"/>
      <c r="K86" s="33"/>
      <c r="L86" s="121"/>
      <c r="M86" s="35"/>
      <c r="N86" s="121"/>
      <c r="P86" s="46"/>
      <c r="Q86" s="121"/>
      <c r="R86" s="33"/>
    </row>
    <row r="87" spans="1:18" ht="21">
      <c r="A87" s="38">
        <v>79</v>
      </c>
      <c r="B87" s="29"/>
      <c r="C87" s="33"/>
      <c r="D87" s="46"/>
      <c r="E87" s="46"/>
      <c r="F87" s="120"/>
      <c r="G87" s="120"/>
      <c r="H87" s="120"/>
      <c r="I87" s="46"/>
      <c r="J87" s="121"/>
      <c r="K87" s="33"/>
      <c r="L87" s="121"/>
      <c r="M87" s="35"/>
      <c r="N87" s="121"/>
      <c r="P87" s="46"/>
      <c r="Q87" s="121"/>
      <c r="R87" s="33"/>
    </row>
    <row r="88" spans="1:18" ht="21">
      <c r="A88" s="34">
        <v>80</v>
      </c>
      <c r="B88" s="29"/>
      <c r="C88" s="33"/>
      <c r="D88" s="46"/>
      <c r="E88" s="46"/>
      <c r="F88" s="120"/>
      <c r="G88" s="120"/>
      <c r="H88" s="120"/>
      <c r="I88" s="46"/>
      <c r="J88" s="121"/>
      <c r="K88" s="33"/>
      <c r="L88" s="121"/>
      <c r="M88" s="35"/>
      <c r="N88" s="121"/>
      <c r="P88" s="46"/>
      <c r="Q88" s="121"/>
      <c r="R88" s="33"/>
    </row>
    <row r="89" spans="1:18" ht="21">
      <c r="A89" s="38">
        <v>81</v>
      </c>
      <c r="B89" s="29"/>
      <c r="C89" s="33"/>
      <c r="D89" s="46"/>
      <c r="E89" s="46"/>
      <c r="F89" s="120"/>
      <c r="G89" s="120"/>
      <c r="H89" s="120"/>
      <c r="I89" s="46"/>
      <c r="J89" s="121"/>
      <c r="K89" s="33"/>
      <c r="L89" s="121"/>
      <c r="M89" s="35"/>
      <c r="N89" s="121"/>
      <c r="P89" s="46"/>
      <c r="Q89" s="121"/>
      <c r="R89" s="33"/>
    </row>
    <row r="90" spans="1:18" ht="21">
      <c r="A90" s="38">
        <v>82</v>
      </c>
      <c r="B90" s="29"/>
      <c r="C90" s="33"/>
      <c r="D90" s="46"/>
      <c r="E90" s="46"/>
      <c r="F90" s="120"/>
      <c r="G90" s="120"/>
      <c r="H90" s="120"/>
      <c r="I90" s="46"/>
      <c r="J90" s="121"/>
      <c r="K90" s="33"/>
      <c r="L90" s="121"/>
      <c r="M90" s="35"/>
      <c r="N90" s="121"/>
      <c r="P90" s="46"/>
      <c r="Q90" s="121"/>
      <c r="R90" s="33"/>
    </row>
    <row r="91" spans="1:18" ht="21">
      <c r="A91" s="34">
        <v>83</v>
      </c>
      <c r="B91" s="29"/>
      <c r="C91" s="33"/>
      <c r="D91" s="46"/>
      <c r="E91" s="46"/>
      <c r="F91" s="120"/>
      <c r="G91" s="120"/>
      <c r="H91" s="120"/>
      <c r="I91" s="46"/>
      <c r="J91" s="121"/>
      <c r="K91" s="33"/>
      <c r="L91" s="121"/>
      <c r="M91" s="35"/>
      <c r="N91" s="121"/>
      <c r="P91" s="46"/>
      <c r="Q91" s="121"/>
      <c r="R91" s="33"/>
    </row>
    <row r="92" spans="1:18" ht="21">
      <c r="A92" s="38">
        <v>84</v>
      </c>
      <c r="B92" s="29"/>
      <c r="C92" s="33"/>
      <c r="D92" s="46"/>
      <c r="E92" s="46"/>
      <c r="F92" s="120"/>
      <c r="G92" s="120"/>
      <c r="H92" s="120"/>
      <c r="I92" s="46"/>
      <c r="J92" s="121"/>
      <c r="K92" s="33"/>
      <c r="L92" s="121"/>
      <c r="M92" s="35"/>
      <c r="N92" s="121"/>
      <c r="P92" s="46"/>
      <c r="Q92" s="121"/>
      <c r="R92" s="33"/>
    </row>
    <row r="93" spans="1:18" ht="21">
      <c r="A93" s="17"/>
      <c r="B93" s="1"/>
      <c r="C93" s="11"/>
      <c r="D93" s="205" t="s">
        <v>667</v>
      </c>
      <c r="E93" s="190"/>
      <c r="F93" s="205" t="s">
        <v>670</v>
      </c>
      <c r="G93" s="195"/>
      <c r="H93" s="205" t="s">
        <v>668</v>
      </c>
      <c r="I93" s="200"/>
      <c r="J93" s="205" t="s">
        <v>669</v>
      </c>
      <c r="K93" s="203"/>
      <c r="L93" s="187" t="s">
        <v>665</v>
      </c>
      <c r="M93" s="186"/>
      <c r="N93" s="189" t="s">
        <v>666</v>
      </c>
      <c r="P93" s="3" t="s">
        <v>1</v>
      </c>
      <c r="Q93" s="3" t="s">
        <v>0</v>
      </c>
      <c r="R93" s="11" t="s">
        <v>2</v>
      </c>
    </row>
    <row r="94" spans="1:18" ht="21">
      <c r="A94" s="5" t="s">
        <v>3</v>
      </c>
      <c r="B94" s="15" t="s">
        <v>4</v>
      </c>
      <c r="C94" s="5" t="s">
        <v>5</v>
      </c>
      <c r="D94" s="206" t="s">
        <v>9</v>
      </c>
      <c r="E94" s="191" t="s">
        <v>8</v>
      </c>
      <c r="F94" s="206" t="s">
        <v>9</v>
      </c>
      <c r="G94" s="191" t="s">
        <v>8</v>
      </c>
      <c r="H94" s="206" t="s">
        <v>9</v>
      </c>
      <c r="I94" s="191" t="s">
        <v>8</v>
      </c>
      <c r="J94" s="206" t="s">
        <v>9</v>
      </c>
      <c r="K94" s="191" t="s">
        <v>8</v>
      </c>
      <c r="L94" s="18" t="s">
        <v>9</v>
      </c>
      <c r="M94" s="16" t="s">
        <v>8</v>
      </c>
      <c r="N94" s="185"/>
      <c r="P94" s="20" t="s">
        <v>6</v>
      </c>
      <c r="Q94" s="20" t="s">
        <v>650</v>
      </c>
      <c r="R94" s="5" t="s">
        <v>5</v>
      </c>
    </row>
    <row r="95" spans="1:18" ht="21">
      <c r="A95" s="38">
        <v>85</v>
      </c>
      <c r="B95" s="29"/>
      <c r="C95" s="33"/>
      <c r="D95" s="46"/>
      <c r="E95" s="46"/>
      <c r="F95" s="120"/>
      <c r="G95" s="120"/>
      <c r="H95" s="120"/>
      <c r="I95" s="46"/>
      <c r="J95" s="121"/>
      <c r="K95" s="33"/>
      <c r="L95" s="121"/>
      <c r="M95" s="35"/>
      <c r="N95" s="121"/>
      <c r="P95" s="46"/>
      <c r="Q95" s="121"/>
      <c r="R95" s="33"/>
    </row>
    <row r="96" spans="1:18" ht="21">
      <c r="A96" s="34">
        <v>86</v>
      </c>
      <c r="B96" s="29"/>
      <c r="C96" s="33"/>
      <c r="D96" s="46"/>
      <c r="E96" s="46"/>
      <c r="F96" s="120"/>
      <c r="G96" s="120"/>
      <c r="H96" s="120"/>
      <c r="I96" s="46"/>
      <c r="J96" s="121"/>
      <c r="K96" s="46"/>
      <c r="L96" s="121"/>
      <c r="M96" s="35"/>
      <c r="N96" s="121"/>
      <c r="P96" s="46"/>
      <c r="Q96" s="121"/>
      <c r="R96" s="46"/>
    </row>
    <row r="102" spans="12:13" ht="21">
      <c r="L102" s="106" t="s">
        <v>432</v>
      </c>
      <c r="M102" s="107">
        <v>474155.98300000007</v>
      </c>
    </row>
    <row r="104" spans="12:13" ht="21">
      <c r="L104" s="95" t="s">
        <v>661</v>
      </c>
      <c r="M104" s="6">
        <v>590254.5572120833</v>
      </c>
    </row>
    <row r="105" spans="12:13" ht="21">
      <c r="L105" s="95" t="s">
        <v>660</v>
      </c>
      <c r="M105" s="6">
        <v>577307.0585833334</v>
      </c>
    </row>
    <row r="106" spans="12:13" ht="21">
      <c r="L106" s="79" t="s">
        <v>628</v>
      </c>
      <c r="M106" s="110">
        <v>499349.08705806476</v>
      </c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1"/>
  <headerFooter>
    <oddHeader>&amp;C&amp;"Cordia New,ตัวหนา"&amp;18แผนจัดซื้อวัสดุการแพทย์  ฝ่ายเภสัชกรรมชุมชน  โรงพยาบาลน้ำยืน  ประจำปีงบประมาณ  2558</oddHeader>
    <oddFooter>&amp;Cวัสดุการแพทย์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5"/>
  <sheetViews>
    <sheetView workbookViewId="0" topLeftCell="A1">
      <selection activeCell="E119" sqref="E119"/>
    </sheetView>
  </sheetViews>
  <sheetFormatPr defaultColWidth="9.140625" defaultRowHeight="21.75"/>
  <cols>
    <col min="1" max="1" width="5.28125" style="0" customWidth="1"/>
    <col min="2" max="2" width="27.28125" style="0" customWidth="1"/>
    <col min="3" max="3" width="9.421875" style="6" customWidth="1"/>
    <col min="4" max="4" width="8.140625" style="0" customWidth="1"/>
    <col min="5" max="5" width="9.28125" style="0" customWidth="1"/>
    <col min="6" max="6" width="8.00390625" style="74" customWidth="1"/>
    <col min="7" max="7" width="9.421875" style="74" customWidth="1"/>
    <col min="8" max="8" width="7.8515625" style="74" customWidth="1"/>
    <col min="9" max="9" width="10.28125" style="0" customWidth="1"/>
    <col min="10" max="10" width="8.57421875" style="0" customWidth="1"/>
    <col min="11" max="11" width="9.7109375" style="0" customWidth="1"/>
    <col min="12" max="12" width="8.7109375" style="0" customWidth="1"/>
    <col min="13" max="13" width="10.57421875" style="0" customWidth="1"/>
    <col min="14" max="14" width="14.140625" style="0" customWidth="1"/>
    <col min="15" max="15" width="15.8515625" style="0" customWidth="1"/>
    <col min="17" max="17" width="10.140625" style="0" customWidth="1"/>
  </cols>
  <sheetData>
    <row r="1" spans="1:18" ht="21">
      <c r="A1" s="17"/>
      <c r="B1" s="1"/>
      <c r="C1" s="11"/>
      <c r="D1" s="205" t="s">
        <v>667</v>
      </c>
      <c r="E1" s="190"/>
      <c r="F1" s="205" t="s">
        <v>670</v>
      </c>
      <c r="G1" s="195"/>
      <c r="H1" s="205" t="s">
        <v>668</v>
      </c>
      <c r="I1" s="200"/>
      <c r="J1" s="205" t="s">
        <v>669</v>
      </c>
      <c r="K1" s="203"/>
      <c r="L1" s="187" t="s">
        <v>665</v>
      </c>
      <c r="M1" s="186"/>
      <c r="N1" s="189" t="s">
        <v>666</v>
      </c>
      <c r="O1" s="108"/>
      <c r="P1" s="3" t="s">
        <v>1</v>
      </c>
      <c r="Q1" s="3" t="s">
        <v>0</v>
      </c>
      <c r="R1" t="s">
        <v>2</v>
      </c>
    </row>
    <row r="2" spans="1:18" ht="21">
      <c r="A2" s="14" t="s">
        <v>3</v>
      </c>
      <c r="B2" s="4" t="s">
        <v>4</v>
      </c>
      <c r="C2" s="14" t="s">
        <v>5</v>
      </c>
      <c r="D2" s="206" t="s">
        <v>9</v>
      </c>
      <c r="E2" s="191" t="s">
        <v>8</v>
      </c>
      <c r="F2" s="206" t="s">
        <v>9</v>
      </c>
      <c r="G2" s="191" t="s">
        <v>8</v>
      </c>
      <c r="H2" s="206" t="s">
        <v>9</v>
      </c>
      <c r="I2" s="191" t="s">
        <v>8</v>
      </c>
      <c r="J2" s="206" t="s">
        <v>9</v>
      </c>
      <c r="K2" s="191" t="s">
        <v>8</v>
      </c>
      <c r="L2" s="18" t="s">
        <v>9</v>
      </c>
      <c r="M2" s="16" t="s">
        <v>8</v>
      </c>
      <c r="N2" s="185"/>
      <c r="O2" s="21"/>
      <c r="P2" s="20" t="s">
        <v>6</v>
      </c>
      <c r="Q2" s="20" t="s">
        <v>650</v>
      </c>
      <c r="R2" t="s">
        <v>5</v>
      </c>
    </row>
    <row r="3" spans="1:17" ht="21">
      <c r="A3" s="34">
        <v>1</v>
      </c>
      <c r="B3" s="29"/>
      <c r="C3" s="34"/>
      <c r="D3" s="46"/>
      <c r="E3" s="46"/>
      <c r="F3" s="120"/>
      <c r="G3" s="120"/>
      <c r="H3" s="117"/>
      <c r="I3" s="46"/>
      <c r="J3" s="121"/>
      <c r="K3" s="48"/>
      <c r="L3" s="121"/>
      <c r="M3" s="36"/>
      <c r="N3" s="36"/>
      <c r="O3" s="27"/>
      <c r="P3" s="46"/>
      <c r="Q3" s="121"/>
    </row>
    <row r="4" spans="1:17" ht="21">
      <c r="A4" s="38">
        <v>2</v>
      </c>
      <c r="B4" s="29"/>
      <c r="C4" s="38"/>
      <c r="D4" s="46"/>
      <c r="E4" s="46"/>
      <c r="F4" s="120"/>
      <c r="G4" s="120"/>
      <c r="H4" s="117"/>
      <c r="I4" s="46"/>
      <c r="J4" s="121"/>
      <c r="K4" s="48"/>
      <c r="L4" s="121"/>
      <c r="M4" s="36"/>
      <c r="N4" s="36"/>
      <c r="O4" s="27"/>
      <c r="P4" s="46"/>
      <c r="Q4" s="121"/>
    </row>
    <row r="5" spans="1:17" ht="21">
      <c r="A5" s="38">
        <v>3</v>
      </c>
      <c r="B5" s="29"/>
      <c r="C5" s="38"/>
      <c r="D5" s="46"/>
      <c r="E5" s="46"/>
      <c r="F5" s="120"/>
      <c r="G5" s="120"/>
      <c r="H5" s="117"/>
      <c r="I5" s="46"/>
      <c r="J5" s="121"/>
      <c r="K5" s="48"/>
      <c r="L5" s="121"/>
      <c r="M5" s="36"/>
      <c r="N5" s="36"/>
      <c r="O5" s="27"/>
      <c r="P5" s="46"/>
      <c r="Q5" s="121"/>
    </row>
    <row r="6" spans="1:17" ht="21">
      <c r="A6" s="38">
        <v>4</v>
      </c>
      <c r="B6" s="29"/>
      <c r="C6" s="38"/>
      <c r="D6" s="46"/>
      <c r="E6" s="46"/>
      <c r="F6" s="120"/>
      <c r="G6" s="120"/>
      <c r="H6" s="117"/>
      <c r="I6" s="46"/>
      <c r="J6" s="121"/>
      <c r="K6" s="48"/>
      <c r="L6" s="121"/>
      <c r="M6" s="36"/>
      <c r="N6" s="36"/>
      <c r="O6" s="27"/>
      <c r="P6" s="46"/>
      <c r="Q6" s="121"/>
    </row>
    <row r="7" spans="1:17" ht="21">
      <c r="A7" s="38">
        <v>5</v>
      </c>
      <c r="B7" s="29"/>
      <c r="C7" s="38"/>
      <c r="D7" s="46"/>
      <c r="E7" s="46"/>
      <c r="F7" s="120"/>
      <c r="G7" s="120"/>
      <c r="H7" s="117"/>
      <c r="I7" s="46"/>
      <c r="J7" s="121"/>
      <c r="K7" s="48"/>
      <c r="L7" s="121"/>
      <c r="M7" s="36"/>
      <c r="N7" s="36"/>
      <c r="O7" s="27"/>
      <c r="P7" s="46"/>
      <c r="Q7" s="121"/>
    </row>
    <row r="8" spans="1:17" ht="21">
      <c r="A8" s="34">
        <v>6</v>
      </c>
      <c r="B8" s="29"/>
      <c r="C8" s="38"/>
      <c r="D8" s="46"/>
      <c r="E8" s="46"/>
      <c r="F8" s="120"/>
      <c r="G8" s="120"/>
      <c r="H8" s="117"/>
      <c r="I8" s="46"/>
      <c r="J8" s="121"/>
      <c r="K8" s="48"/>
      <c r="L8" s="121"/>
      <c r="M8" s="36"/>
      <c r="N8" s="36"/>
      <c r="O8" s="27"/>
      <c r="P8" s="46"/>
      <c r="Q8" s="121"/>
    </row>
    <row r="9" spans="1:17" ht="21">
      <c r="A9" s="38">
        <v>7</v>
      </c>
      <c r="B9" s="29"/>
      <c r="C9" s="38"/>
      <c r="D9" s="46"/>
      <c r="E9" s="46"/>
      <c r="F9" s="120"/>
      <c r="G9" s="120"/>
      <c r="H9" s="117"/>
      <c r="I9" s="46"/>
      <c r="J9" s="121"/>
      <c r="K9" s="48"/>
      <c r="L9" s="121"/>
      <c r="M9" s="36"/>
      <c r="N9" s="36"/>
      <c r="O9" s="27"/>
      <c r="P9" s="46"/>
      <c r="Q9" s="121"/>
    </row>
    <row r="10" spans="1:17" ht="21">
      <c r="A10" s="38">
        <v>8</v>
      </c>
      <c r="B10" s="29"/>
      <c r="C10" s="38"/>
      <c r="D10" s="46"/>
      <c r="E10" s="46"/>
      <c r="F10" s="120"/>
      <c r="G10" s="120"/>
      <c r="H10" s="117"/>
      <c r="I10" s="46"/>
      <c r="J10" s="121"/>
      <c r="K10" s="48"/>
      <c r="L10" s="121"/>
      <c r="M10" s="36"/>
      <c r="N10" s="36"/>
      <c r="O10" s="27"/>
      <c r="P10" s="46"/>
      <c r="Q10" s="121"/>
    </row>
    <row r="11" spans="1:17" ht="21">
      <c r="A11" s="38">
        <v>9</v>
      </c>
      <c r="B11" s="29"/>
      <c r="C11" s="38"/>
      <c r="D11" s="46"/>
      <c r="E11" s="46"/>
      <c r="F11" s="120"/>
      <c r="G11" s="120"/>
      <c r="H11" s="117"/>
      <c r="I11" s="46"/>
      <c r="J11" s="121"/>
      <c r="K11" s="48"/>
      <c r="L11" s="121"/>
      <c r="M11" s="36"/>
      <c r="N11" s="36"/>
      <c r="O11" s="27"/>
      <c r="P11" s="46"/>
      <c r="Q11" s="121"/>
    </row>
    <row r="12" spans="1:17" ht="21">
      <c r="A12" s="38">
        <v>10</v>
      </c>
      <c r="B12" s="29"/>
      <c r="C12" s="30"/>
      <c r="D12" s="46"/>
      <c r="E12" s="46"/>
      <c r="F12" s="120"/>
      <c r="G12" s="120"/>
      <c r="H12" s="117"/>
      <c r="I12" s="46"/>
      <c r="J12" s="121"/>
      <c r="K12" s="48"/>
      <c r="L12" s="121"/>
      <c r="M12" s="36"/>
      <c r="N12" s="36"/>
      <c r="O12" s="27"/>
      <c r="P12" s="46"/>
      <c r="Q12" s="121"/>
    </row>
    <row r="13" spans="1:17" ht="21">
      <c r="A13" s="34">
        <v>11</v>
      </c>
      <c r="B13" s="29"/>
      <c r="C13" s="38"/>
      <c r="D13" s="46"/>
      <c r="E13" s="46"/>
      <c r="F13" s="120"/>
      <c r="G13" s="120"/>
      <c r="H13" s="117"/>
      <c r="I13" s="46"/>
      <c r="J13" s="121"/>
      <c r="K13" s="48"/>
      <c r="L13" s="121"/>
      <c r="M13" s="36"/>
      <c r="N13" s="36"/>
      <c r="O13" s="27"/>
      <c r="P13" s="46"/>
      <c r="Q13" s="121"/>
    </row>
    <row r="14" spans="1:17" ht="21">
      <c r="A14" s="38">
        <v>12</v>
      </c>
      <c r="B14" s="29"/>
      <c r="C14" s="38"/>
      <c r="D14" s="46"/>
      <c r="E14" s="46"/>
      <c r="F14" s="120"/>
      <c r="G14" s="120"/>
      <c r="H14" s="117"/>
      <c r="I14" s="46"/>
      <c r="J14" s="121"/>
      <c r="K14" s="48"/>
      <c r="L14" s="121"/>
      <c r="M14" s="36"/>
      <c r="N14" s="36"/>
      <c r="O14" s="27"/>
      <c r="P14" s="46"/>
      <c r="Q14" s="121"/>
    </row>
    <row r="15" spans="1:17" ht="21">
      <c r="A15" s="38">
        <v>13</v>
      </c>
      <c r="B15" s="29"/>
      <c r="C15" s="34"/>
      <c r="D15" s="46"/>
      <c r="E15" s="46"/>
      <c r="F15" s="120"/>
      <c r="G15" s="120"/>
      <c r="H15" s="117"/>
      <c r="I15" s="46"/>
      <c r="J15" s="121"/>
      <c r="K15" s="48"/>
      <c r="L15" s="121"/>
      <c r="M15" s="36"/>
      <c r="N15" s="36"/>
      <c r="O15" s="27"/>
      <c r="P15" s="141"/>
      <c r="Q15" s="121"/>
    </row>
    <row r="16" spans="1:17" ht="21">
      <c r="A16" s="38">
        <v>14</v>
      </c>
      <c r="B16" s="29"/>
      <c r="C16" s="38"/>
      <c r="D16" s="46"/>
      <c r="E16" s="46"/>
      <c r="F16" s="120"/>
      <c r="G16" s="120"/>
      <c r="H16" s="117"/>
      <c r="I16" s="46"/>
      <c r="J16" s="121"/>
      <c r="K16" s="48"/>
      <c r="L16" s="121"/>
      <c r="M16" s="36"/>
      <c r="N16" s="36"/>
      <c r="O16" s="27"/>
      <c r="P16" s="141"/>
      <c r="Q16" s="121"/>
    </row>
    <row r="17" spans="1:17" ht="21">
      <c r="A17" s="38">
        <v>15</v>
      </c>
      <c r="B17" s="29"/>
      <c r="C17" s="38"/>
      <c r="D17" s="46"/>
      <c r="E17" s="46"/>
      <c r="F17" s="120"/>
      <c r="G17" s="120"/>
      <c r="H17" s="117"/>
      <c r="I17" s="46"/>
      <c r="J17" s="121"/>
      <c r="K17" s="48"/>
      <c r="L17" s="121"/>
      <c r="M17" s="36"/>
      <c r="N17" s="36"/>
      <c r="O17" s="27"/>
      <c r="P17" s="141"/>
      <c r="Q17" s="121"/>
    </row>
    <row r="18" spans="1:17" ht="21">
      <c r="A18" s="34">
        <v>16</v>
      </c>
      <c r="B18" s="29"/>
      <c r="C18" s="38"/>
      <c r="D18" s="46"/>
      <c r="E18" s="46"/>
      <c r="F18" s="120"/>
      <c r="G18" s="120"/>
      <c r="H18" s="117"/>
      <c r="I18" s="46"/>
      <c r="J18" s="121"/>
      <c r="K18" s="48"/>
      <c r="L18" s="121"/>
      <c r="M18" s="36"/>
      <c r="N18" s="36"/>
      <c r="O18" s="27"/>
      <c r="P18" s="141"/>
      <c r="Q18" s="121"/>
    </row>
    <row r="19" spans="1:17" ht="21">
      <c r="A19" s="38">
        <v>17</v>
      </c>
      <c r="B19" s="29"/>
      <c r="C19" s="38"/>
      <c r="D19" s="46"/>
      <c r="E19" s="46"/>
      <c r="F19" s="120"/>
      <c r="G19" s="120"/>
      <c r="H19" s="117"/>
      <c r="I19" s="46"/>
      <c r="J19" s="121"/>
      <c r="K19" s="48"/>
      <c r="L19" s="121"/>
      <c r="M19" s="36"/>
      <c r="N19" s="36"/>
      <c r="O19" s="27"/>
      <c r="P19" s="141"/>
      <c r="Q19" s="121"/>
    </row>
    <row r="20" spans="1:17" ht="21">
      <c r="A20" s="38">
        <v>18</v>
      </c>
      <c r="B20" s="29"/>
      <c r="C20" s="38"/>
      <c r="D20" s="46"/>
      <c r="E20" s="46"/>
      <c r="F20" s="120"/>
      <c r="G20" s="120"/>
      <c r="H20" s="117"/>
      <c r="I20" s="46"/>
      <c r="J20" s="121"/>
      <c r="K20" s="48"/>
      <c r="L20" s="121"/>
      <c r="M20" s="36"/>
      <c r="N20" s="36"/>
      <c r="O20" s="27"/>
      <c r="P20" s="141"/>
      <c r="Q20" s="121"/>
    </row>
    <row r="21" spans="1:17" ht="21">
      <c r="A21" s="38">
        <v>19</v>
      </c>
      <c r="B21" s="29"/>
      <c r="C21" s="38"/>
      <c r="D21" s="46"/>
      <c r="E21" s="46"/>
      <c r="F21" s="120"/>
      <c r="G21" s="120"/>
      <c r="H21" s="117"/>
      <c r="I21" s="46"/>
      <c r="J21" s="121"/>
      <c r="K21" s="48"/>
      <c r="L21" s="121"/>
      <c r="M21" s="36"/>
      <c r="N21" s="36"/>
      <c r="O21" s="27"/>
      <c r="P21" s="141"/>
      <c r="Q21" s="121"/>
    </row>
    <row r="22" spans="1:17" ht="21">
      <c r="A22" s="38">
        <v>20</v>
      </c>
      <c r="B22" s="29"/>
      <c r="C22" s="38"/>
      <c r="D22" s="46"/>
      <c r="E22" s="46"/>
      <c r="F22" s="120"/>
      <c r="G22" s="120"/>
      <c r="H22" s="117"/>
      <c r="I22" s="46"/>
      <c r="J22" s="121"/>
      <c r="K22" s="48"/>
      <c r="L22" s="121"/>
      <c r="M22" s="36"/>
      <c r="N22" s="36"/>
      <c r="O22" s="27"/>
      <c r="P22" s="141"/>
      <c r="Q22" s="121"/>
    </row>
    <row r="23" spans="1:17" ht="21">
      <c r="A23" s="34">
        <v>21</v>
      </c>
      <c r="B23" s="29"/>
      <c r="C23" s="38"/>
      <c r="D23" s="46"/>
      <c r="E23" s="46"/>
      <c r="F23" s="120"/>
      <c r="G23" s="120"/>
      <c r="H23" s="117"/>
      <c r="I23" s="46"/>
      <c r="J23" s="121"/>
      <c r="K23" s="48"/>
      <c r="L23" s="121"/>
      <c r="M23" s="36"/>
      <c r="N23" s="36"/>
      <c r="O23" s="27"/>
      <c r="P23" s="141"/>
      <c r="Q23" s="121"/>
    </row>
    <row r="24" spans="1:18" ht="21">
      <c r="A24" s="17"/>
      <c r="B24" s="1"/>
      <c r="C24" s="11"/>
      <c r="D24" s="205" t="s">
        <v>667</v>
      </c>
      <c r="E24" s="190"/>
      <c r="F24" s="205" t="s">
        <v>670</v>
      </c>
      <c r="G24" s="195"/>
      <c r="H24" s="205" t="s">
        <v>668</v>
      </c>
      <c r="I24" s="200"/>
      <c r="J24" s="205" t="s">
        <v>669</v>
      </c>
      <c r="K24" s="203"/>
      <c r="L24" s="187" t="s">
        <v>665</v>
      </c>
      <c r="M24" s="186"/>
      <c r="N24" s="189" t="s">
        <v>666</v>
      </c>
      <c r="O24" s="108"/>
      <c r="P24" s="3" t="s">
        <v>1</v>
      </c>
      <c r="Q24" s="3" t="s">
        <v>0</v>
      </c>
      <c r="R24" t="s">
        <v>2</v>
      </c>
    </row>
    <row r="25" spans="1:18" ht="21">
      <c r="A25" s="14" t="s">
        <v>3</v>
      </c>
      <c r="B25" s="4" t="s">
        <v>4</v>
      </c>
      <c r="C25" s="14" t="s">
        <v>5</v>
      </c>
      <c r="D25" s="206" t="s">
        <v>9</v>
      </c>
      <c r="E25" s="191" t="s">
        <v>8</v>
      </c>
      <c r="F25" s="206" t="s">
        <v>9</v>
      </c>
      <c r="G25" s="191" t="s">
        <v>8</v>
      </c>
      <c r="H25" s="206" t="s">
        <v>9</v>
      </c>
      <c r="I25" s="191" t="s">
        <v>8</v>
      </c>
      <c r="J25" s="206" t="s">
        <v>9</v>
      </c>
      <c r="K25" s="191" t="s">
        <v>8</v>
      </c>
      <c r="L25" s="18" t="s">
        <v>9</v>
      </c>
      <c r="M25" s="16" t="s">
        <v>8</v>
      </c>
      <c r="N25" s="185"/>
      <c r="O25" s="21"/>
      <c r="P25" s="20" t="s">
        <v>6</v>
      </c>
      <c r="Q25" s="20" t="s">
        <v>650</v>
      </c>
      <c r="R25" t="s">
        <v>5</v>
      </c>
    </row>
    <row r="26" spans="1:17" ht="21">
      <c r="A26" s="38">
        <v>22</v>
      </c>
      <c r="B26" s="31"/>
      <c r="C26" s="73"/>
      <c r="D26" s="46"/>
      <c r="E26" s="46"/>
      <c r="F26" s="120"/>
      <c r="G26" s="120"/>
      <c r="H26" s="117"/>
      <c r="I26" s="46"/>
      <c r="J26" s="121"/>
      <c r="K26" s="48"/>
      <c r="L26" s="34"/>
      <c r="M26" s="36"/>
      <c r="N26" s="36"/>
      <c r="O26" s="27"/>
      <c r="P26" s="141"/>
      <c r="Q26" s="121"/>
    </row>
    <row r="27" spans="1:17" ht="21">
      <c r="A27" s="38">
        <v>23</v>
      </c>
      <c r="B27" s="29"/>
      <c r="C27" s="34"/>
      <c r="D27" s="46"/>
      <c r="E27" s="46"/>
      <c r="F27" s="120"/>
      <c r="G27" s="120"/>
      <c r="H27" s="117"/>
      <c r="I27" s="46"/>
      <c r="J27" s="121"/>
      <c r="K27" s="48"/>
      <c r="L27" s="121"/>
      <c r="M27" s="36"/>
      <c r="N27" s="36"/>
      <c r="O27" s="27"/>
      <c r="P27" s="141"/>
      <c r="Q27" s="121"/>
    </row>
    <row r="28" spans="1:17" ht="21">
      <c r="A28" s="38">
        <v>24</v>
      </c>
      <c r="B28" s="29"/>
      <c r="C28" s="38"/>
      <c r="D28" s="46"/>
      <c r="E28" s="46"/>
      <c r="F28" s="120"/>
      <c r="G28" s="120"/>
      <c r="H28" s="117"/>
      <c r="I28" s="46"/>
      <c r="J28" s="121"/>
      <c r="K28" s="48"/>
      <c r="L28" s="121"/>
      <c r="M28" s="36"/>
      <c r="N28" s="36"/>
      <c r="O28" s="27"/>
      <c r="P28" s="46"/>
      <c r="Q28" s="121"/>
    </row>
    <row r="29" spans="1:17" ht="21">
      <c r="A29" s="38">
        <v>25</v>
      </c>
      <c r="B29" s="29"/>
      <c r="C29" s="38"/>
      <c r="D29" s="46"/>
      <c r="E29" s="46"/>
      <c r="F29" s="120"/>
      <c r="G29" s="120"/>
      <c r="H29" s="117"/>
      <c r="I29" s="46"/>
      <c r="J29" s="121"/>
      <c r="K29" s="48"/>
      <c r="L29" s="121"/>
      <c r="M29" s="36"/>
      <c r="N29" s="36"/>
      <c r="O29" s="27"/>
      <c r="P29" s="46"/>
      <c r="Q29" s="121"/>
    </row>
    <row r="30" spans="1:17" ht="21">
      <c r="A30" s="34">
        <v>26</v>
      </c>
      <c r="B30" s="29"/>
      <c r="C30" s="38"/>
      <c r="D30" s="46"/>
      <c r="E30" s="46"/>
      <c r="F30" s="120"/>
      <c r="G30" s="120"/>
      <c r="H30" s="117"/>
      <c r="I30" s="46"/>
      <c r="J30" s="121"/>
      <c r="K30" s="48"/>
      <c r="L30" s="121"/>
      <c r="M30" s="36"/>
      <c r="N30" s="36"/>
      <c r="O30" s="27"/>
      <c r="P30" s="46"/>
      <c r="Q30" s="121"/>
    </row>
    <row r="31" spans="1:17" ht="21">
      <c r="A31" s="38">
        <v>27</v>
      </c>
      <c r="B31" s="29"/>
      <c r="C31" s="30"/>
      <c r="D31" s="46"/>
      <c r="E31" s="46"/>
      <c r="F31" s="120"/>
      <c r="G31" s="120"/>
      <c r="H31" s="117"/>
      <c r="I31" s="46"/>
      <c r="J31" s="121"/>
      <c r="K31" s="48"/>
      <c r="L31" s="121"/>
      <c r="M31" s="36"/>
      <c r="N31" s="36"/>
      <c r="O31" s="27"/>
      <c r="P31" s="46"/>
      <c r="Q31" s="121"/>
    </row>
    <row r="32" spans="1:17" ht="21">
      <c r="A32" s="38">
        <v>28</v>
      </c>
      <c r="B32" s="29"/>
      <c r="C32" s="38"/>
      <c r="D32" s="46"/>
      <c r="E32" s="46"/>
      <c r="F32" s="120"/>
      <c r="G32" s="120"/>
      <c r="H32" s="117"/>
      <c r="I32" s="46"/>
      <c r="J32" s="121"/>
      <c r="K32" s="48"/>
      <c r="L32" s="121"/>
      <c r="M32" s="36"/>
      <c r="N32" s="36"/>
      <c r="O32" s="27"/>
      <c r="P32" s="46"/>
      <c r="Q32" s="121"/>
    </row>
    <row r="33" spans="1:17" ht="21">
      <c r="A33" s="38">
        <v>29</v>
      </c>
      <c r="B33" s="29"/>
      <c r="C33" s="38"/>
      <c r="D33" s="46"/>
      <c r="E33" s="46"/>
      <c r="F33" s="120"/>
      <c r="G33" s="120"/>
      <c r="H33" s="117"/>
      <c r="I33" s="46"/>
      <c r="J33" s="121"/>
      <c r="K33" s="48"/>
      <c r="L33" s="121"/>
      <c r="M33" s="36"/>
      <c r="N33" s="36"/>
      <c r="O33" s="27"/>
      <c r="P33" s="46"/>
      <c r="Q33" s="121"/>
    </row>
    <row r="34" spans="1:17" ht="21">
      <c r="A34" s="38">
        <v>30</v>
      </c>
      <c r="B34" s="29"/>
      <c r="C34" s="34"/>
      <c r="D34" s="46"/>
      <c r="E34" s="46"/>
      <c r="F34" s="120"/>
      <c r="G34" s="120"/>
      <c r="H34" s="117"/>
      <c r="I34" s="46"/>
      <c r="J34" s="121"/>
      <c r="K34" s="48"/>
      <c r="L34" s="121"/>
      <c r="M34" s="36"/>
      <c r="N34" s="36"/>
      <c r="O34" s="27"/>
      <c r="P34" s="46"/>
      <c r="Q34" s="121"/>
    </row>
    <row r="35" spans="1:17" ht="21">
      <c r="A35" s="34">
        <v>31</v>
      </c>
      <c r="B35" s="29"/>
      <c r="C35" s="38"/>
      <c r="D35" s="46"/>
      <c r="E35" s="46"/>
      <c r="F35" s="120"/>
      <c r="G35" s="120"/>
      <c r="H35" s="117"/>
      <c r="I35" s="46"/>
      <c r="J35" s="121"/>
      <c r="K35" s="48"/>
      <c r="L35" s="121"/>
      <c r="M35" s="36"/>
      <c r="N35" s="36"/>
      <c r="O35" s="27"/>
      <c r="P35" s="46"/>
      <c r="Q35" s="121"/>
    </row>
    <row r="36" spans="1:17" ht="21">
      <c r="A36" s="38">
        <v>32</v>
      </c>
      <c r="B36" s="29"/>
      <c r="C36" s="38"/>
      <c r="D36" s="46"/>
      <c r="E36" s="46"/>
      <c r="F36" s="120"/>
      <c r="G36" s="120"/>
      <c r="H36" s="117"/>
      <c r="I36" s="46"/>
      <c r="J36" s="121"/>
      <c r="K36" s="48"/>
      <c r="L36" s="121"/>
      <c r="M36" s="36"/>
      <c r="N36" s="36"/>
      <c r="O36" s="27"/>
      <c r="P36" s="46"/>
      <c r="Q36" s="121"/>
    </row>
    <row r="37" spans="1:17" ht="21">
      <c r="A37" s="38">
        <v>33</v>
      </c>
      <c r="B37" s="29"/>
      <c r="C37" s="38"/>
      <c r="D37" s="46"/>
      <c r="E37" s="46"/>
      <c r="F37" s="120"/>
      <c r="G37" s="120"/>
      <c r="H37" s="117"/>
      <c r="I37" s="46"/>
      <c r="J37" s="121"/>
      <c r="K37" s="48"/>
      <c r="L37" s="121"/>
      <c r="M37" s="36"/>
      <c r="N37" s="36"/>
      <c r="O37" s="27"/>
      <c r="P37" s="46"/>
      <c r="Q37" s="121"/>
    </row>
    <row r="38" spans="1:17" ht="21">
      <c r="A38" s="38">
        <v>34</v>
      </c>
      <c r="B38" s="29"/>
      <c r="C38" s="38"/>
      <c r="D38" s="46"/>
      <c r="E38" s="46"/>
      <c r="F38" s="120"/>
      <c r="G38" s="120"/>
      <c r="H38" s="117"/>
      <c r="I38" s="46"/>
      <c r="J38" s="121"/>
      <c r="K38" s="48"/>
      <c r="L38" s="121"/>
      <c r="M38" s="36"/>
      <c r="N38" s="36"/>
      <c r="O38" s="27"/>
      <c r="P38" s="46"/>
      <c r="Q38" s="121"/>
    </row>
    <row r="39" spans="1:17" ht="21">
      <c r="A39" s="38">
        <v>35</v>
      </c>
      <c r="B39" s="29"/>
      <c r="C39" s="38"/>
      <c r="D39" s="46"/>
      <c r="E39" s="46"/>
      <c r="F39" s="120"/>
      <c r="G39" s="120"/>
      <c r="H39" s="117"/>
      <c r="I39" s="46"/>
      <c r="J39" s="121"/>
      <c r="K39" s="48"/>
      <c r="L39" s="121"/>
      <c r="M39" s="36"/>
      <c r="N39" s="36"/>
      <c r="O39" s="27"/>
      <c r="P39" s="46"/>
      <c r="Q39" s="121"/>
    </row>
    <row r="40" spans="1:17" ht="21">
      <c r="A40" s="34">
        <v>36</v>
      </c>
      <c r="B40" s="29"/>
      <c r="C40" s="38"/>
      <c r="D40" s="46"/>
      <c r="E40" s="46"/>
      <c r="F40" s="120"/>
      <c r="G40" s="120"/>
      <c r="H40" s="117"/>
      <c r="I40" s="46"/>
      <c r="J40" s="121"/>
      <c r="K40" s="48"/>
      <c r="L40" s="121"/>
      <c r="M40" s="36"/>
      <c r="N40" s="36"/>
      <c r="O40" s="27"/>
      <c r="P40" s="46"/>
      <c r="Q40" s="121"/>
    </row>
    <row r="41" spans="1:17" ht="21">
      <c r="A41" s="38">
        <v>37</v>
      </c>
      <c r="B41" s="29"/>
      <c r="C41" s="38"/>
      <c r="D41" s="46"/>
      <c r="E41" s="46"/>
      <c r="F41" s="120"/>
      <c r="G41" s="120"/>
      <c r="H41" s="117"/>
      <c r="I41" s="46"/>
      <c r="J41" s="121"/>
      <c r="K41" s="48"/>
      <c r="L41" s="121"/>
      <c r="M41" s="36"/>
      <c r="N41" s="36"/>
      <c r="O41" s="27"/>
      <c r="P41" s="46"/>
      <c r="Q41" s="121"/>
    </row>
    <row r="42" spans="1:17" ht="21">
      <c r="A42" s="38">
        <v>38</v>
      </c>
      <c r="B42" s="52"/>
      <c r="C42" s="68"/>
      <c r="D42" s="46"/>
      <c r="E42" s="46"/>
      <c r="F42" s="120"/>
      <c r="G42" s="120"/>
      <c r="H42" s="117"/>
      <c r="I42" s="46"/>
      <c r="J42" s="121"/>
      <c r="K42" s="48"/>
      <c r="L42" s="121"/>
      <c r="M42" s="36"/>
      <c r="N42" s="36"/>
      <c r="O42" s="27"/>
      <c r="P42" s="46"/>
      <c r="Q42" s="121"/>
    </row>
    <row r="43" spans="1:17" ht="21">
      <c r="A43" s="38">
        <v>39</v>
      </c>
      <c r="B43" s="29"/>
      <c r="C43" s="38"/>
      <c r="D43" s="46"/>
      <c r="E43" s="46"/>
      <c r="F43" s="120"/>
      <c r="G43" s="120"/>
      <c r="H43" s="117"/>
      <c r="I43" s="46"/>
      <c r="J43" s="121"/>
      <c r="K43" s="48"/>
      <c r="L43" s="121"/>
      <c r="M43" s="36"/>
      <c r="N43" s="36"/>
      <c r="O43" s="27"/>
      <c r="P43" s="46"/>
      <c r="Q43" s="121"/>
    </row>
    <row r="44" spans="1:17" ht="21">
      <c r="A44" s="38">
        <v>40</v>
      </c>
      <c r="B44" s="29"/>
      <c r="C44" s="38"/>
      <c r="D44" s="46"/>
      <c r="E44" s="46"/>
      <c r="F44" s="120"/>
      <c r="G44" s="120"/>
      <c r="H44" s="117"/>
      <c r="I44" s="46"/>
      <c r="J44" s="121"/>
      <c r="K44" s="48"/>
      <c r="L44" s="121"/>
      <c r="M44" s="36"/>
      <c r="N44" s="36"/>
      <c r="O44" s="27"/>
      <c r="P44" s="46"/>
      <c r="Q44" s="121"/>
    </row>
    <row r="45" spans="1:17" ht="21">
      <c r="A45" s="34">
        <v>41</v>
      </c>
      <c r="B45" s="115"/>
      <c r="C45" s="116"/>
      <c r="D45" s="46"/>
      <c r="E45" s="46"/>
      <c r="F45" s="120"/>
      <c r="G45" s="120"/>
      <c r="H45" s="117"/>
      <c r="I45" s="46"/>
      <c r="J45" s="121"/>
      <c r="K45" s="48"/>
      <c r="L45" s="121"/>
      <c r="M45" s="36"/>
      <c r="N45" s="36"/>
      <c r="O45" s="27"/>
      <c r="P45" s="46"/>
      <c r="Q45" s="121"/>
    </row>
    <row r="46" spans="1:17" ht="21">
      <c r="A46" s="38">
        <v>42</v>
      </c>
      <c r="B46" s="115"/>
      <c r="C46" s="116"/>
      <c r="D46" s="46"/>
      <c r="E46" s="46"/>
      <c r="F46" s="120"/>
      <c r="G46" s="120"/>
      <c r="H46" s="117"/>
      <c r="I46" s="46"/>
      <c r="J46" s="121"/>
      <c r="K46" s="48"/>
      <c r="L46" s="121"/>
      <c r="M46" s="36"/>
      <c r="N46" s="36"/>
      <c r="O46" s="27"/>
      <c r="P46" s="37"/>
      <c r="Q46" s="121"/>
    </row>
    <row r="47" spans="1:18" ht="21">
      <c r="A47" s="17"/>
      <c r="B47" s="1"/>
      <c r="C47" s="11"/>
      <c r="D47" s="205" t="s">
        <v>667</v>
      </c>
      <c r="E47" s="190"/>
      <c r="F47" s="205" t="s">
        <v>670</v>
      </c>
      <c r="G47" s="195"/>
      <c r="H47" s="205" t="s">
        <v>668</v>
      </c>
      <c r="I47" s="200"/>
      <c r="J47" s="205" t="s">
        <v>669</v>
      </c>
      <c r="K47" s="203"/>
      <c r="L47" s="187" t="s">
        <v>665</v>
      </c>
      <c r="M47" s="186"/>
      <c r="N47" s="189" t="s">
        <v>666</v>
      </c>
      <c r="O47" s="108"/>
      <c r="P47" s="3" t="s">
        <v>1</v>
      </c>
      <c r="Q47" s="3" t="s">
        <v>0</v>
      </c>
      <c r="R47" t="s">
        <v>2</v>
      </c>
    </row>
    <row r="48" spans="1:18" ht="21">
      <c r="A48" s="14" t="s">
        <v>3</v>
      </c>
      <c r="B48" s="4" t="s">
        <v>4</v>
      </c>
      <c r="C48" s="14" t="s">
        <v>5</v>
      </c>
      <c r="D48" s="206" t="s">
        <v>9</v>
      </c>
      <c r="E48" s="191" t="s">
        <v>8</v>
      </c>
      <c r="F48" s="206" t="s">
        <v>9</v>
      </c>
      <c r="G48" s="191" t="s">
        <v>8</v>
      </c>
      <c r="H48" s="206" t="s">
        <v>9</v>
      </c>
      <c r="I48" s="191" t="s">
        <v>8</v>
      </c>
      <c r="J48" s="206" t="s">
        <v>9</v>
      </c>
      <c r="K48" s="191" t="s">
        <v>8</v>
      </c>
      <c r="L48" s="18" t="s">
        <v>9</v>
      </c>
      <c r="M48" s="16" t="s">
        <v>8</v>
      </c>
      <c r="N48" s="185"/>
      <c r="O48" s="21"/>
      <c r="P48" s="20" t="s">
        <v>6</v>
      </c>
      <c r="Q48" s="20" t="s">
        <v>650</v>
      </c>
      <c r="R48" t="s">
        <v>5</v>
      </c>
    </row>
    <row r="49" spans="1:17" ht="21">
      <c r="A49" s="38">
        <v>43</v>
      </c>
      <c r="B49" s="115"/>
      <c r="C49" s="116"/>
      <c r="D49" s="46"/>
      <c r="E49" s="46"/>
      <c r="F49" s="120"/>
      <c r="G49" s="120"/>
      <c r="H49" s="117"/>
      <c r="I49" s="46"/>
      <c r="J49" s="121"/>
      <c r="K49" s="48"/>
      <c r="L49" s="34"/>
      <c r="M49" s="36"/>
      <c r="N49" s="36"/>
      <c r="O49" s="27"/>
      <c r="P49" s="37"/>
      <c r="Q49" s="121"/>
    </row>
    <row r="50" spans="1:17" ht="21">
      <c r="A50" s="38">
        <v>44</v>
      </c>
      <c r="B50" s="115"/>
      <c r="C50" s="116"/>
      <c r="D50" s="46"/>
      <c r="E50" s="46"/>
      <c r="F50" s="120"/>
      <c r="G50" s="120"/>
      <c r="H50" s="117"/>
      <c r="I50" s="46"/>
      <c r="J50" s="121"/>
      <c r="K50" s="48"/>
      <c r="L50" s="34"/>
      <c r="M50" s="36"/>
      <c r="N50" s="36"/>
      <c r="O50" s="27"/>
      <c r="P50" s="37"/>
      <c r="Q50" s="121"/>
    </row>
    <row r="51" spans="1:17" ht="21">
      <c r="A51" s="38">
        <v>45</v>
      </c>
      <c r="B51" s="29"/>
      <c r="C51" s="34"/>
      <c r="D51" s="46"/>
      <c r="E51" s="46"/>
      <c r="F51" s="120"/>
      <c r="G51" s="120"/>
      <c r="H51" s="117"/>
      <c r="I51" s="46"/>
      <c r="J51" s="121"/>
      <c r="K51" s="48"/>
      <c r="L51" s="121"/>
      <c r="M51" s="36"/>
      <c r="N51" s="36"/>
      <c r="O51" s="27"/>
      <c r="P51" s="141"/>
      <c r="Q51" s="121"/>
    </row>
    <row r="52" spans="1:17" ht="21">
      <c r="A52" s="34">
        <v>46</v>
      </c>
      <c r="B52" s="29"/>
      <c r="C52" s="38"/>
      <c r="D52" s="46"/>
      <c r="E52" s="46"/>
      <c r="F52" s="120"/>
      <c r="G52" s="120"/>
      <c r="H52" s="117"/>
      <c r="I52" s="46"/>
      <c r="J52" s="121"/>
      <c r="K52" s="48"/>
      <c r="L52" s="121"/>
      <c r="M52" s="36"/>
      <c r="N52" s="36"/>
      <c r="O52" s="27"/>
      <c r="P52" s="141"/>
      <c r="Q52" s="121"/>
    </row>
    <row r="53" spans="1:17" ht="21">
      <c r="A53" s="38">
        <v>47</v>
      </c>
      <c r="B53" s="29"/>
      <c r="C53" s="38"/>
      <c r="D53" s="46"/>
      <c r="E53" s="46"/>
      <c r="F53" s="120"/>
      <c r="G53" s="120"/>
      <c r="H53" s="117"/>
      <c r="I53" s="46"/>
      <c r="J53" s="121"/>
      <c r="K53" s="48"/>
      <c r="L53" s="121"/>
      <c r="M53" s="36"/>
      <c r="N53" s="36"/>
      <c r="O53" s="27"/>
      <c r="P53" s="141"/>
      <c r="Q53" s="121"/>
    </row>
    <row r="54" spans="1:17" ht="21">
      <c r="A54" s="38">
        <v>48</v>
      </c>
      <c r="B54" s="29"/>
      <c r="C54" s="38"/>
      <c r="D54" s="46"/>
      <c r="E54" s="46"/>
      <c r="F54" s="120"/>
      <c r="G54" s="120"/>
      <c r="H54" s="117"/>
      <c r="I54" s="46"/>
      <c r="J54" s="121"/>
      <c r="K54" s="48"/>
      <c r="L54" s="121"/>
      <c r="M54" s="36"/>
      <c r="N54" s="36"/>
      <c r="O54" s="27"/>
      <c r="P54" s="141"/>
      <c r="Q54" s="121"/>
    </row>
    <row r="55" spans="1:17" ht="21">
      <c r="A55" s="38">
        <v>49</v>
      </c>
      <c r="B55" s="29"/>
      <c r="C55" s="38"/>
      <c r="D55" s="46"/>
      <c r="E55" s="46"/>
      <c r="F55" s="120"/>
      <c r="G55" s="120"/>
      <c r="H55" s="117"/>
      <c r="I55" s="46"/>
      <c r="J55" s="121"/>
      <c r="K55" s="48"/>
      <c r="L55" s="121"/>
      <c r="M55" s="36"/>
      <c r="N55" s="36"/>
      <c r="O55" s="27"/>
      <c r="P55" s="33"/>
      <c r="Q55" s="121"/>
    </row>
    <row r="56" spans="1:17" ht="21">
      <c r="A56" s="38">
        <v>50</v>
      </c>
      <c r="B56" s="29"/>
      <c r="C56" s="38"/>
      <c r="D56" s="46"/>
      <c r="E56" s="46"/>
      <c r="F56" s="120"/>
      <c r="G56" s="120"/>
      <c r="H56" s="117"/>
      <c r="I56" s="46"/>
      <c r="J56" s="121"/>
      <c r="K56" s="48"/>
      <c r="L56" s="121"/>
      <c r="M56" s="36"/>
      <c r="N56" s="36"/>
      <c r="O56" s="27"/>
      <c r="P56" s="46"/>
      <c r="Q56" s="121"/>
    </row>
    <row r="57" spans="1:17" ht="21">
      <c r="A57" s="34">
        <v>51</v>
      </c>
      <c r="B57" s="29"/>
      <c r="C57" s="38"/>
      <c r="D57" s="46"/>
      <c r="E57" s="46"/>
      <c r="F57" s="120"/>
      <c r="G57" s="120"/>
      <c r="H57" s="117"/>
      <c r="I57" s="46"/>
      <c r="J57" s="121"/>
      <c r="K57" s="48"/>
      <c r="L57" s="121"/>
      <c r="M57" s="36"/>
      <c r="N57" s="36"/>
      <c r="O57" s="27"/>
      <c r="P57" s="47"/>
      <c r="Q57" s="121"/>
    </row>
    <row r="58" spans="1:17" ht="21">
      <c r="A58" s="38">
        <v>52</v>
      </c>
      <c r="B58" s="29"/>
      <c r="C58" s="38"/>
      <c r="D58" s="46"/>
      <c r="E58" s="46"/>
      <c r="F58" s="120"/>
      <c r="G58" s="120"/>
      <c r="H58" s="117"/>
      <c r="I58" s="46"/>
      <c r="J58" s="121"/>
      <c r="K58" s="48"/>
      <c r="L58" s="121"/>
      <c r="M58" s="36"/>
      <c r="N58" s="36"/>
      <c r="O58" s="27"/>
      <c r="P58" s="46"/>
      <c r="Q58" s="121"/>
    </row>
    <row r="59" spans="1:17" ht="21">
      <c r="A59" s="38">
        <v>53</v>
      </c>
      <c r="B59" s="29"/>
      <c r="C59" s="38"/>
      <c r="D59" s="46"/>
      <c r="E59" s="46"/>
      <c r="F59" s="120"/>
      <c r="G59" s="120"/>
      <c r="H59" s="117"/>
      <c r="I59" s="46"/>
      <c r="J59" s="121"/>
      <c r="K59" s="48"/>
      <c r="L59" s="121"/>
      <c r="M59" s="36"/>
      <c r="N59" s="36"/>
      <c r="O59" s="27"/>
      <c r="P59" s="46"/>
      <c r="Q59" s="121"/>
    </row>
    <row r="60" spans="1:17" ht="21">
      <c r="A60" s="38">
        <v>54</v>
      </c>
      <c r="B60" s="29"/>
      <c r="C60" s="38"/>
      <c r="D60" s="46"/>
      <c r="E60" s="46"/>
      <c r="F60" s="120"/>
      <c r="G60" s="120"/>
      <c r="H60" s="117"/>
      <c r="I60" s="46"/>
      <c r="J60" s="121"/>
      <c r="K60" s="48"/>
      <c r="L60" s="121"/>
      <c r="M60" s="36"/>
      <c r="N60" s="36"/>
      <c r="O60" s="27"/>
      <c r="P60" s="46"/>
      <c r="Q60" s="121"/>
    </row>
    <row r="61" spans="1:17" ht="21">
      <c r="A61" s="38">
        <v>55</v>
      </c>
      <c r="B61" s="29"/>
      <c r="C61" s="38"/>
      <c r="D61" s="46"/>
      <c r="E61" s="46"/>
      <c r="F61" s="120"/>
      <c r="G61" s="120"/>
      <c r="H61" s="117"/>
      <c r="I61" s="46"/>
      <c r="J61" s="121"/>
      <c r="K61" s="48"/>
      <c r="L61" s="121"/>
      <c r="M61" s="36"/>
      <c r="N61" s="36"/>
      <c r="O61" s="27"/>
      <c r="P61" s="46"/>
      <c r="Q61" s="121"/>
    </row>
    <row r="62" spans="1:17" ht="21">
      <c r="A62" s="34">
        <v>56</v>
      </c>
      <c r="B62" s="29"/>
      <c r="C62" s="38"/>
      <c r="D62" s="46"/>
      <c r="E62" s="46"/>
      <c r="F62" s="120"/>
      <c r="G62" s="120"/>
      <c r="H62" s="117"/>
      <c r="I62" s="46"/>
      <c r="J62" s="121"/>
      <c r="K62" s="48"/>
      <c r="L62" s="121"/>
      <c r="M62" s="36"/>
      <c r="N62" s="36"/>
      <c r="O62" s="27"/>
      <c r="P62" s="46"/>
      <c r="Q62" s="121"/>
    </row>
    <row r="63" spans="1:17" ht="21">
      <c r="A63" s="38">
        <v>57</v>
      </c>
      <c r="B63" s="29"/>
      <c r="C63" s="38"/>
      <c r="D63" s="46"/>
      <c r="E63" s="46"/>
      <c r="F63" s="120"/>
      <c r="G63" s="120"/>
      <c r="H63" s="117"/>
      <c r="I63" s="46"/>
      <c r="J63" s="121"/>
      <c r="K63" s="48"/>
      <c r="L63" s="121"/>
      <c r="M63" s="36"/>
      <c r="N63" s="36"/>
      <c r="O63" s="27"/>
      <c r="P63" s="46"/>
      <c r="Q63" s="121"/>
    </row>
    <row r="64" spans="1:17" ht="21">
      <c r="A64" s="38">
        <v>58</v>
      </c>
      <c r="B64" s="29"/>
      <c r="C64" s="38"/>
      <c r="D64" s="46"/>
      <c r="E64" s="46"/>
      <c r="F64" s="120"/>
      <c r="G64" s="120"/>
      <c r="H64" s="117"/>
      <c r="I64" s="46"/>
      <c r="J64" s="121"/>
      <c r="K64" s="48"/>
      <c r="L64" s="121"/>
      <c r="M64" s="36"/>
      <c r="N64" s="36"/>
      <c r="O64" s="27"/>
      <c r="P64" s="46"/>
      <c r="Q64" s="121"/>
    </row>
    <row r="65" spans="1:17" ht="21">
      <c r="A65" s="38">
        <v>59</v>
      </c>
      <c r="B65" s="29"/>
      <c r="C65" s="38"/>
      <c r="D65" s="46"/>
      <c r="E65" s="46"/>
      <c r="F65" s="120"/>
      <c r="G65" s="120"/>
      <c r="H65" s="117"/>
      <c r="I65" s="46"/>
      <c r="J65" s="121"/>
      <c r="K65" s="48"/>
      <c r="L65" s="121"/>
      <c r="M65" s="36"/>
      <c r="N65" s="36"/>
      <c r="O65" s="27"/>
      <c r="P65" s="46"/>
      <c r="Q65" s="121"/>
    </row>
    <row r="66" spans="1:17" ht="21">
      <c r="A66" s="38">
        <v>60</v>
      </c>
      <c r="B66" s="29"/>
      <c r="C66" s="38"/>
      <c r="D66" s="46"/>
      <c r="E66" s="46"/>
      <c r="F66" s="120"/>
      <c r="G66" s="120"/>
      <c r="H66" s="117"/>
      <c r="I66" s="46"/>
      <c r="J66" s="121"/>
      <c r="K66" s="48"/>
      <c r="L66" s="121"/>
      <c r="M66" s="36"/>
      <c r="N66" s="36"/>
      <c r="O66" s="27"/>
      <c r="P66" s="46"/>
      <c r="Q66" s="121"/>
    </row>
    <row r="67" spans="1:17" ht="21">
      <c r="A67" s="34">
        <v>61</v>
      </c>
      <c r="B67" s="29"/>
      <c r="C67" s="38"/>
      <c r="D67" s="46"/>
      <c r="E67" s="46"/>
      <c r="F67" s="120"/>
      <c r="G67" s="120"/>
      <c r="H67" s="117"/>
      <c r="I67" s="46"/>
      <c r="J67" s="121"/>
      <c r="K67" s="48"/>
      <c r="L67" s="121"/>
      <c r="M67" s="36"/>
      <c r="N67" s="36"/>
      <c r="O67" s="27"/>
      <c r="P67" s="46"/>
      <c r="Q67" s="121"/>
    </row>
    <row r="68" spans="1:17" ht="21">
      <c r="A68" s="38">
        <v>62</v>
      </c>
      <c r="B68" s="29"/>
      <c r="C68" s="33"/>
      <c r="D68" s="46"/>
      <c r="E68" s="46"/>
      <c r="F68" s="120"/>
      <c r="G68" s="120"/>
      <c r="H68" s="117"/>
      <c r="I68" s="46"/>
      <c r="J68" s="121"/>
      <c r="K68" s="48"/>
      <c r="L68" s="121"/>
      <c r="M68" s="36"/>
      <c r="N68" s="36"/>
      <c r="O68" s="27"/>
      <c r="P68" s="46"/>
      <c r="Q68" s="121"/>
    </row>
    <row r="69" spans="1:17" ht="21">
      <c r="A69" s="38">
        <v>63</v>
      </c>
      <c r="B69" s="29"/>
      <c r="C69" s="38"/>
      <c r="D69" s="46"/>
      <c r="E69" s="46"/>
      <c r="F69" s="120"/>
      <c r="G69" s="120"/>
      <c r="H69" s="117"/>
      <c r="I69" s="46"/>
      <c r="J69" s="121"/>
      <c r="K69" s="48"/>
      <c r="L69" s="121"/>
      <c r="M69" s="36"/>
      <c r="N69" s="36"/>
      <c r="O69" s="27"/>
      <c r="P69" s="46"/>
      <c r="Q69" s="121"/>
    </row>
    <row r="70" spans="1:18" ht="21">
      <c r="A70" s="17"/>
      <c r="B70" s="1"/>
      <c r="C70" s="11"/>
      <c r="D70" s="205" t="s">
        <v>667</v>
      </c>
      <c r="E70" s="190"/>
      <c r="F70" s="205" t="s">
        <v>670</v>
      </c>
      <c r="G70" s="195"/>
      <c r="H70" s="205" t="s">
        <v>668</v>
      </c>
      <c r="I70" s="200"/>
      <c r="J70" s="205" t="s">
        <v>669</v>
      </c>
      <c r="K70" s="203"/>
      <c r="L70" s="187" t="s">
        <v>665</v>
      </c>
      <c r="M70" s="186"/>
      <c r="N70" s="189" t="s">
        <v>666</v>
      </c>
      <c r="O70" s="108"/>
      <c r="P70" s="3" t="s">
        <v>1</v>
      </c>
      <c r="Q70" s="3" t="s">
        <v>0</v>
      </c>
      <c r="R70" t="s">
        <v>2</v>
      </c>
    </row>
    <row r="71" spans="1:18" ht="21">
      <c r="A71" s="14" t="s">
        <v>3</v>
      </c>
      <c r="B71" s="4" t="s">
        <v>4</v>
      </c>
      <c r="C71" s="14" t="s">
        <v>5</v>
      </c>
      <c r="D71" s="206" t="s">
        <v>9</v>
      </c>
      <c r="E71" s="191" t="s">
        <v>8</v>
      </c>
      <c r="F71" s="206" t="s">
        <v>9</v>
      </c>
      <c r="G71" s="191" t="s">
        <v>8</v>
      </c>
      <c r="H71" s="206" t="s">
        <v>9</v>
      </c>
      <c r="I71" s="191" t="s">
        <v>8</v>
      </c>
      <c r="J71" s="206" t="s">
        <v>9</v>
      </c>
      <c r="K71" s="191" t="s">
        <v>8</v>
      </c>
      <c r="L71" s="18" t="s">
        <v>9</v>
      </c>
      <c r="M71" s="16" t="s">
        <v>8</v>
      </c>
      <c r="N71" s="185"/>
      <c r="O71" s="21"/>
      <c r="P71" s="20" t="s">
        <v>6</v>
      </c>
      <c r="Q71" s="20" t="s">
        <v>650</v>
      </c>
      <c r="R71" t="s">
        <v>5</v>
      </c>
    </row>
    <row r="72" spans="1:17" ht="21">
      <c r="A72" s="38">
        <v>64</v>
      </c>
      <c r="B72" s="29"/>
      <c r="C72" s="38"/>
      <c r="D72" s="46"/>
      <c r="E72" s="46"/>
      <c r="F72" s="120"/>
      <c r="G72" s="120"/>
      <c r="H72" s="117"/>
      <c r="I72" s="46"/>
      <c r="J72" s="121"/>
      <c r="K72" s="48"/>
      <c r="L72" s="121"/>
      <c r="M72" s="36"/>
      <c r="N72" s="36"/>
      <c r="O72" s="27"/>
      <c r="P72" s="46"/>
      <c r="Q72" s="121"/>
    </row>
    <row r="73" spans="1:17" ht="21">
      <c r="A73" s="38">
        <v>65</v>
      </c>
      <c r="B73" s="29"/>
      <c r="C73" s="100"/>
      <c r="D73" s="46"/>
      <c r="E73" s="46"/>
      <c r="F73" s="120"/>
      <c r="G73" s="120"/>
      <c r="H73" s="117"/>
      <c r="I73" s="46"/>
      <c r="J73" s="121"/>
      <c r="K73" s="48"/>
      <c r="L73" s="121"/>
      <c r="M73" s="36"/>
      <c r="N73" s="36"/>
      <c r="O73" s="27"/>
      <c r="P73" s="46"/>
      <c r="Q73" s="121"/>
    </row>
    <row r="74" spans="1:17" ht="21">
      <c r="A74" s="34">
        <v>66</v>
      </c>
      <c r="B74" s="29"/>
      <c r="C74" s="38"/>
      <c r="D74" s="46"/>
      <c r="E74" s="46"/>
      <c r="F74" s="120"/>
      <c r="G74" s="120"/>
      <c r="H74" s="117"/>
      <c r="I74" s="46"/>
      <c r="J74" s="121"/>
      <c r="K74" s="48"/>
      <c r="L74" s="121"/>
      <c r="M74" s="36"/>
      <c r="N74" s="36"/>
      <c r="O74" s="27"/>
      <c r="P74" s="46"/>
      <c r="Q74" s="121"/>
    </row>
    <row r="75" spans="1:17" ht="21">
      <c r="A75" s="38">
        <v>67</v>
      </c>
      <c r="B75" s="29"/>
      <c r="C75" s="38"/>
      <c r="D75" s="46"/>
      <c r="E75" s="46"/>
      <c r="F75" s="120"/>
      <c r="G75" s="120"/>
      <c r="H75" s="117"/>
      <c r="I75" s="46"/>
      <c r="J75" s="121"/>
      <c r="K75" s="48"/>
      <c r="L75" s="121"/>
      <c r="M75" s="36"/>
      <c r="N75" s="36"/>
      <c r="O75" s="27"/>
      <c r="P75" s="46"/>
      <c r="Q75" s="121"/>
    </row>
    <row r="76" spans="1:17" ht="21">
      <c r="A76" s="38">
        <v>68</v>
      </c>
      <c r="B76" s="29"/>
      <c r="C76" s="34"/>
      <c r="D76" s="46"/>
      <c r="E76" s="46"/>
      <c r="F76" s="120"/>
      <c r="G76" s="120"/>
      <c r="H76" s="117"/>
      <c r="I76" s="46"/>
      <c r="J76" s="121"/>
      <c r="K76" s="48"/>
      <c r="L76" s="121"/>
      <c r="M76" s="36"/>
      <c r="N76" s="36"/>
      <c r="O76" s="27"/>
      <c r="P76" s="46"/>
      <c r="Q76" s="121"/>
    </row>
    <row r="77" spans="1:17" ht="21">
      <c r="A77" s="38">
        <v>69</v>
      </c>
      <c r="B77" s="29"/>
      <c r="C77" s="38"/>
      <c r="D77" s="46"/>
      <c r="E77" s="46"/>
      <c r="F77" s="120"/>
      <c r="G77" s="120"/>
      <c r="H77" s="117"/>
      <c r="I77" s="46"/>
      <c r="J77" s="121"/>
      <c r="K77" s="48"/>
      <c r="L77" s="121"/>
      <c r="M77" s="36"/>
      <c r="N77" s="36"/>
      <c r="O77" s="27"/>
      <c r="P77" s="46"/>
      <c r="Q77" s="121"/>
    </row>
    <row r="78" spans="1:17" ht="21">
      <c r="A78" s="38">
        <v>70</v>
      </c>
      <c r="B78" s="29"/>
      <c r="C78" s="38"/>
      <c r="D78" s="46"/>
      <c r="E78" s="46"/>
      <c r="F78" s="120"/>
      <c r="G78" s="120"/>
      <c r="H78" s="117"/>
      <c r="I78" s="46"/>
      <c r="J78" s="121"/>
      <c r="K78" s="48"/>
      <c r="L78" s="121"/>
      <c r="M78" s="36"/>
      <c r="N78" s="36"/>
      <c r="O78" s="27"/>
      <c r="P78" s="46"/>
      <c r="Q78" s="121"/>
    </row>
    <row r="79" spans="1:17" ht="21">
      <c r="A79" s="34">
        <v>71</v>
      </c>
      <c r="B79" s="29"/>
      <c r="C79" s="38"/>
      <c r="D79" s="46"/>
      <c r="E79" s="46"/>
      <c r="F79" s="120"/>
      <c r="G79" s="120"/>
      <c r="H79" s="117"/>
      <c r="I79" s="46"/>
      <c r="J79" s="121"/>
      <c r="K79" s="48"/>
      <c r="L79" s="121"/>
      <c r="M79" s="36"/>
      <c r="N79" s="36"/>
      <c r="O79" s="27"/>
      <c r="P79" s="46"/>
      <c r="Q79" s="121"/>
    </row>
    <row r="80" spans="1:17" ht="21">
      <c r="A80" s="38">
        <v>72</v>
      </c>
      <c r="B80" s="29"/>
      <c r="C80" s="38"/>
      <c r="D80" s="46"/>
      <c r="E80" s="46"/>
      <c r="F80" s="120"/>
      <c r="G80" s="120"/>
      <c r="H80" s="117"/>
      <c r="I80" s="46"/>
      <c r="J80" s="121"/>
      <c r="K80" s="48"/>
      <c r="L80" s="121"/>
      <c r="M80" s="36"/>
      <c r="N80" s="36"/>
      <c r="O80" s="27"/>
      <c r="P80" s="141"/>
      <c r="Q80" s="121"/>
    </row>
    <row r="81" spans="1:17" ht="21">
      <c r="A81" s="38">
        <v>73</v>
      </c>
      <c r="B81" s="29"/>
      <c r="C81" s="38"/>
      <c r="D81" s="46"/>
      <c r="E81" s="46"/>
      <c r="F81" s="120"/>
      <c r="G81" s="120"/>
      <c r="H81" s="117"/>
      <c r="I81" s="46"/>
      <c r="J81" s="121"/>
      <c r="K81" s="48"/>
      <c r="L81" s="121"/>
      <c r="M81" s="36"/>
      <c r="N81" s="36"/>
      <c r="O81" s="27"/>
      <c r="P81" s="141"/>
      <c r="Q81" s="121"/>
    </row>
    <row r="82" spans="1:17" ht="21">
      <c r="A82" s="38">
        <v>74</v>
      </c>
      <c r="B82" s="29"/>
      <c r="C82" s="38"/>
      <c r="D82" s="46"/>
      <c r="E82" s="46"/>
      <c r="F82" s="120"/>
      <c r="G82" s="120"/>
      <c r="H82" s="117"/>
      <c r="I82" s="46"/>
      <c r="J82" s="121"/>
      <c r="K82" s="48"/>
      <c r="L82" s="121"/>
      <c r="M82" s="36"/>
      <c r="N82" s="36"/>
      <c r="O82" s="27"/>
      <c r="P82" s="141"/>
      <c r="Q82" s="121"/>
    </row>
    <row r="83" spans="1:17" s="232" customFormat="1" ht="21">
      <c r="A83" s="225">
        <v>75</v>
      </c>
      <c r="B83" s="226"/>
      <c r="C83" s="225"/>
      <c r="D83" s="227"/>
      <c r="E83" s="227"/>
      <c r="F83" s="237"/>
      <c r="G83" s="237"/>
      <c r="H83" s="239"/>
      <c r="I83" s="227"/>
      <c r="J83" s="237"/>
      <c r="K83" s="240"/>
      <c r="L83" s="237"/>
      <c r="M83" s="241"/>
      <c r="N83" s="241"/>
      <c r="O83" s="242"/>
      <c r="P83" s="243"/>
      <c r="Q83" s="237"/>
    </row>
    <row r="84" spans="1:17" ht="21">
      <c r="A84" s="34">
        <v>76</v>
      </c>
      <c r="B84" s="29"/>
      <c r="C84" s="38"/>
      <c r="D84" s="46"/>
      <c r="E84" s="46"/>
      <c r="F84" s="120"/>
      <c r="G84" s="120"/>
      <c r="H84" s="117"/>
      <c r="I84" s="46"/>
      <c r="J84" s="121"/>
      <c r="K84" s="48"/>
      <c r="L84" s="121"/>
      <c r="M84" s="36"/>
      <c r="N84" s="36"/>
      <c r="O84" s="27"/>
      <c r="P84" s="141"/>
      <c r="Q84" s="121"/>
    </row>
    <row r="85" spans="1:17" ht="21">
      <c r="A85" s="38">
        <v>77</v>
      </c>
      <c r="B85" s="29"/>
      <c r="C85" s="38"/>
      <c r="D85" s="46"/>
      <c r="E85" s="46"/>
      <c r="F85" s="120"/>
      <c r="G85" s="120"/>
      <c r="H85" s="117"/>
      <c r="I85" s="46"/>
      <c r="J85" s="121"/>
      <c r="K85" s="48"/>
      <c r="L85" s="121"/>
      <c r="M85" s="36"/>
      <c r="N85" s="36"/>
      <c r="O85" s="27"/>
      <c r="P85" s="46"/>
      <c r="Q85" s="121"/>
    </row>
    <row r="86" spans="1:17" ht="21">
      <c r="A86" s="38">
        <v>78</v>
      </c>
      <c r="B86" s="29"/>
      <c r="C86" s="38"/>
      <c r="D86" s="46"/>
      <c r="E86" s="46"/>
      <c r="F86" s="120"/>
      <c r="G86" s="120"/>
      <c r="H86" s="117"/>
      <c r="I86" s="46"/>
      <c r="J86" s="121"/>
      <c r="K86" s="48"/>
      <c r="L86" s="121"/>
      <c r="M86" s="36"/>
      <c r="N86" s="36"/>
      <c r="O86" s="27"/>
      <c r="P86" s="46"/>
      <c r="Q86" s="121"/>
    </row>
    <row r="87" spans="1:17" ht="21">
      <c r="A87" s="38">
        <v>79</v>
      </c>
      <c r="B87" s="29"/>
      <c r="C87" s="34"/>
      <c r="D87" s="46"/>
      <c r="E87" s="46"/>
      <c r="F87" s="120"/>
      <c r="G87" s="120"/>
      <c r="H87" s="117"/>
      <c r="I87" s="46"/>
      <c r="J87" s="121"/>
      <c r="K87" s="48"/>
      <c r="L87" s="121"/>
      <c r="M87" s="36"/>
      <c r="N87" s="36"/>
      <c r="O87" s="27"/>
      <c r="P87" s="46"/>
      <c r="Q87" s="121"/>
    </row>
    <row r="88" spans="1:17" ht="21">
      <c r="A88" s="38">
        <v>80</v>
      </c>
      <c r="B88" s="29"/>
      <c r="C88" s="38"/>
      <c r="D88" s="46"/>
      <c r="E88" s="46"/>
      <c r="F88" s="120"/>
      <c r="G88" s="120"/>
      <c r="H88" s="117"/>
      <c r="I88" s="46"/>
      <c r="J88" s="121"/>
      <c r="K88" s="48"/>
      <c r="L88" s="121"/>
      <c r="M88" s="36"/>
      <c r="N88" s="36"/>
      <c r="O88" s="27"/>
      <c r="P88" s="46"/>
      <c r="Q88" s="121"/>
    </row>
    <row r="89" spans="1:17" ht="21">
      <c r="A89" s="34">
        <v>81</v>
      </c>
      <c r="B89" s="29"/>
      <c r="C89" s="38"/>
      <c r="D89" s="46"/>
      <c r="E89" s="46"/>
      <c r="F89" s="120"/>
      <c r="G89" s="120"/>
      <c r="H89" s="117"/>
      <c r="I89" s="46"/>
      <c r="J89" s="121"/>
      <c r="K89" s="48"/>
      <c r="L89" s="121"/>
      <c r="M89" s="36"/>
      <c r="N89" s="36"/>
      <c r="O89" s="27"/>
      <c r="P89" s="46"/>
      <c r="Q89" s="121"/>
    </row>
    <row r="90" spans="1:17" ht="21">
      <c r="A90" s="38">
        <v>82</v>
      </c>
      <c r="B90" s="29"/>
      <c r="C90" s="38"/>
      <c r="D90" s="46"/>
      <c r="E90" s="46"/>
      <c r="F90" s="120"/>
      <c r="G90" s="120"/>
      <c r="H90" s="117"/>
      <c r="I90" s="46"/>
      <c r="J90" s="121"/>
      <c r="K90" s="48"/>
      <c r="L90" s="121"/>
      <c r="M90" s="36"/>
      <c r="N90" s="36"/>
      <c r="O90" s="27"/>
      <c r="P90" s="46"/>
      <c r="Q90" s="121"/>
    </row>
    <row r="91" spans="1:17" ht="21">
      <c r="A91" s="38">
        <v>83</v>
      </c>
      <c r="B91" s="29"/>
      <c r="C91" s="38"/>
      <c r="D91" s="46"/>
      <c r="E91" s="46"/>
      <c r="F91" s="120"/>
      <c r="G91" s="120"/>
      <c r="H91" s="117"/>
      <c r="I91" s="46"/>
      <c r="J91" s="121"/>
      <c r="K91" s="48"/>
      <c r="L91" s="121"/>
      <c r="M91" s="36"/>
      <c r="N91" s="36"/>
      <c r="O91" s="27"/>
      <c r="P91" s="46"/>
      <c r="Q91" s="121"/>
    </row>
    <row r="92" spans="1:17" ht="21">
      <c r="A92" s="38">
        <v>84</v>
      </c>
      <c r="B92" s="40"/>
      <c r="C92" s="38"/>
      <c r="D92" s="46"/>
      <c r="E92" s="46"/>
      <c r="F92" s="120"/>
      <c r="G92" s="120"/>
      <c r="H92" s="117"/>
      <c r="I92" s="46"/>
      <c r="J92" s="121"/>
      <c r="K92" s="48"/>
      <c r="L92" s="121"/>
      <c r="M92" s="36"/>
      <c r="N92" s="36"/>
      <c r="O92" s="27"/>
      <c r="P92" s="46"/>
      <c r="Q92" s="121"/>
    </row>
    <row r="93" spans="1:18" ht="21">
      <c r="A93" s="17"/>
      <c r="B93" s="1"/>
      <c r="C93" s="11"/>
      <c r="D93" s="205" t="s">
        <v>667</v>
      </c>
      <c r="E93" s="190"/>
      <c r="F93" s="205" t="s">
        <v>670</v>
      </c>
      <c r="G93" s="195"/>
      <c r="H93" s="205" t="s">
        <v>668</v>
      </c>
      <c r="I93" s="200"/>
      <c r="J93" s="205" t="s">
        <v>669</v>
      </c>
      <c r="K93" s="203"/>
      <c r="L93" s="187" t="s">
        <v>665</v>
      </c>
      <c r="M93" s="186"/>
      <c r="N93" s="189" t="s">
        <v>666</v>
      </c>
      <c r="O93" s="108"/>
      <c r="P93" s="3" t="s">
        <v>1</v>
      </c>
      <c r="Q93" s="3" t="s">
        <v>0</v>
      </c>
      <c r="R93" t="s">
        <v>2</v>
      </c>
    </row>
    <row r="94" spans="1:18" ht="21">
      <c r="A94" s="14" t="s">
        <v>3</v>
      </c>
      <c r="B94" s="4" t="s">
        <v>4</v>
      </c>
      <c r="C94" s="14" t="s">
        <v>5</v>
      </c>
      <c r="D94" s="206" t="s">
        <v>9</v>
      </c>
      <c r="E94" s="191" t="s">
        <v>8</v>
      </c>
      <c r="F94" s="206" t="s">
        <v>9</v>
      </c>
      <c r="G94" s="191" t="s">
        <v>8</v>
      </c>
      <c r="H94" s="206" t="s">
        <v>9</v>
      </c>
      <c r="I94" s="191" t="s">
        <v>8</v>
      </c>
      <c r="J94" s="206" t="s">
        <v>9</v>
      </c>
      <c r="K94" s="191" t="s">
        <v>8</v>
      </c>
      <c r="L94" s="18" t="s">
        <v>9</v>
      </c>
      <c r="M94" s="16" t="s">
        <v>8</v>
      </c>
      <c r="N94" s="185"/>
      <c r="O94" s="21"/>
      <c r="P94" s="20" t="s">
        <v>6</v>
      </c>
      <c r="Q94" s="20" t="s">
        <v>650</v>
      </c>
      <c r="R94" t="s">
        <v>5</v>
      </c>
    </row>
    <row r="95" spans="1:17" ht="21">
      <c r="A95" s="38">
        <v>85</v>
      </c>
      <c r="B95" s="29"/>
      <c r="C95" s="38"/>
      <c r="D95" s="46"/>
      <c r="E95" s="46"/>
      <c r="F95" s="120"/>
      <c r="G95" s="120"/>
      <c r="H95" s="117"/>
      <c r="I95" s="46"/>
      <c r="J95" s="121"/>
      <c r="K95" s="48"/>
      <c r="L95" s="34"/>
      <c r="M95" s="36"/>
      <c r="N95" s="36"/>
      <c r="O95" s="27"/>
      <c r="P95" s="46"/>
      <c r="Q95" s="121"/>
    </row>
    <row r="96" spans="1:17" ht="22.5" customHeight="1">
      <c r="A96" s="34">
        <v>86</v>
      </c>
      <c r="B96" s="29"/>
      <c r="C96" s="38"/>
      <c r="D96" s="46"/>
      <c r="E96" s="46"/>
      <c r="F96" s="120"/>
      <c r="G96" s="120"/>
      <c r="H96" s="117"/>
      <c r="I96" s="46"/>
      <c r="J96" s="121"/>
      <c r="K96" s="48"/>
      <c r="L96" s="34"/>
      <c r="M96" s="36"/>
      <c r="N96" s="36"/>
      <c r="O96" s="27"/>
      <c r="P96" s="46"/>
      <c r="Q96" s="121"/>
    </row>
    <row r="97" spans="1:17" ht="21" customHeight="1">
      <c r="A97" s="38">
        <v>87</v>
      </c>
      <c r="B97" s="29"/>
      <c r="C97" s="38"/>
      <c r="D97" s="46"/>
      <c r="E97" s="46"/>
      <c r="F97" s="120"/>
      <c r="G97" s="120"/>
      <c r="H97" s="117"/>
      <c r="I97" s="46"/>
      <c r="J97" s="121"/>
      <c r="K97" s="48"/>
      <c r="L97" s="34"/>
      <c r="M97" s="36"/>
      <c r="N97" s="36"/>
      <c r="O97" s="27"/>
      <c r="P97" s="46"/>
      <c r="Q97" s="121"/>
    </row>
    <row r="98" spans="1:17" ht="21.75" customHeight="1">
      <c r="A98" s="38">
        <v>88</v>
      </c>
      <c r="B98" s="40"/>
      <c r="C98" s="33"/>
      <c r="D98" s="46"/>
      <c r="E98" s="46"/>
      <c r="F98" s="120"/>
      <c r="G98" s="120"/>
      <c r="H98" s="117"/>
      <c r="I98" s="46"/>
      <c r="J98" s="121"/>
      <c r="K98" s="48"/>
      <c r="L98" s="34"/>
      <c r="M98" s="36"/>
      <c r="N98" s="36"/>
      <c r="O98" s="27"/>
      <c r="P98" s="46"/>
      <c r="Q98" s="121"/>
    </row>
    <row r="99" spans="1:17" ht="21">
      <c r="A99" s="38">
        <v>89</v>
      </c>
      <c r="B99" s="40"/>
      <c r="C99" s="38"/>
      <c r="D99" s="46"/>
      <c r="E99" s="46"/>
      <c r="F99" s="120"/>
      <c r="G99" s="120"/>
      <c r="H99" s="117"/>
      <c r="I99" s="46"/>
      <c r="J99" s="121"/>
      <c r="K99" s="48"/>
      <c r="L99" s="121"/>
      <c r="M99" s="36"/>
      <c r="N99" s="36"/>
      <c r="O99" s="27"/>
      <c r="P99" s="33"/>
      <c r="Q99" s="121"/>
    </row>
    <row r="100" spans="1:17" ht="21">
      <c r="A100" s="38">
        <v>90</v>
      </c>
      <c r="B100" s="40"/>
      <c r="C100" s="38"/>
      <c r="D100" s="46"/>
      <c r="E100" s="46"/>
      <c r="F100" s="120"/>
      <c r="G100" s="120"/>
      <c r="H100" s="117"/>
      <c r="I100" s="46"/>
      <c r="J100" s="121"/>
      <c r="K100" s="48"/>
      <c r="L100" s="121"/>
      <c r="M100" s="36"/>
      <c r="N100" s="36"/>
      <c r="O100" s="27"/>
      <c r="P100" s="46"/>
      <c r="Q100" s="121"/>
    </row>
    <row r="101" spans="1:17" ht="21">
      <c r="A101" s="34">
        <v>91</v>
      </c>
      <c r="B101" s="40"/>
      <c r="C101" s="217"/>
      <c r="D101" s="46"/>
      <c r="E101" s="46"/>
      <c r="F101" s="120"/>
      <c r="G101" s="120"/>
      <c r="H101" s="117"/>
      <c r="I101" s="46"/>
      <c r="J101" s="121"/>
      <c r="K101" s="48"/>
      <c r="L101" s="121"/>
      <c r="M101" s="36"/>
      <c r="N101" s="36"/>
      <c r="O101" s="27"/>
      <c r="P101" s="46"/>
      <c r="Q101" s="121"/>
    </row>
    <row r="102" spans="1:17" ht="21">
      <c r="A102" s="38">
        <v>92</v>
      </c>
      <c r="B102" s="29"/>
      <c r="C102" s="38"/>
      <c r="D102" s="46"/>
      <c r="E102" s="46"/>
      <c r="F102" s="120"/>
      <c r="G102" s="120"/>
      <c r="H102" s="117"/>
      <c r="I102" s="46"/>
      <c r="J102" s="121"/>
      <c r="K102" s="48"/>
      <c r="L102" s="121"/>
      <c r="M102" s="36"/>
      <c r="N102" s="36"/>
      <c r="O102" s="27"/>
      <c r="P102" s="46"/>
      <c r="Q102" s="121"/>
    </row>
    <row r="103" spans="1:17" ht="21">
      <c r="A103" s="38">
        <v>93</v>
      </c>
      <c r="B103" s="29"/>
      <c r="C103" s="38"/>
      <c r="D103" s="46"/>
      <c r="E103" s="46"/>
      <c r="F103" s="120"/>
      <c r="G103" s="120"/>
      <c r="H103" s="117"/>
      <c r="I103" s="46"/>
      <c r="J103" s="121"/>
      <c r="K103" s="48"/>
      <c r="L103" s="121"/>
      <c r="M103" s="36"/>
      <c r="N103" s="36"/>
      <c r="O103" s="27"/>
      <c r="P103" s="46"/>
      <c r="Q103" s="121"/>
    </row>
    <row r="104" spans="1:17" ht="21">
      <c r="A104" s="38">
        <v>94</v>
      </c>
      <c r="B104" s="29"/>
      <c r="C104" s="38"/>
      <c r="D104" s="46"/>
      <c r="E104" s="46"/>
      <c r="F104" s="120"/>
      <c r="G104" s="120"/>
      <c r="H104" s="117"/>
      <c r="I104" s="46"/>
      <c r="J104" s="121"/>
      <c r="K104" s="48"/>
      <c r="L104" s="121"/>
      <c r="M104" s="36"/>
      <c r="N104" s="36"/>
      <c r="O104" s="27"/>
      <c r="P104" s="46"/>
      <c r="Q104" s="121"/>
    </row>
    <row r="105" spans="1:17" ht="21">
      <c r="A105" s="38">
        <v>95</v>
      </c>
      <c r="B105" s="29"/>
      <c r="C105" s="38"/>
      <c r="D105" s="46"/>
      <c r="E105" s="46"/>
      <c r="F105" s="120"/>
      <c r="G105" s="120"/>
      <c r="H105" s="117"/>
      <c r="I105" s="46"/>
      <c r="J105" s="121"/>
      <c r="K105" s="48"/>
      <c r="L105" s="121"/>
      <c r="M105" s="36"/>
      <c r="N105" s="36"/>
      <c r="O105" s="27"/>
      <c r="P105" s="46"/>
      <c r="Q105" s="121"/>
    </row>
    <row r="106" spans="1:17" ht="21">
      <c r="A106" s="34">
        <v>96</v>
      </c>
      <c r="B106" s="29"/>
      <c r="C106" s="38"/>
      <c r="D106" s="46"/>
      <c r="E106" s="46"/>
      <c r="F106" s="120"/>
      <c r="G106" s="120"/>
      <c r="H106" s="117"/>
      <c r="I106" s="46"/>
      <c r="J106" s="121"/>
      <c r="K106" s="48"/>
      <c r="L106" s="121"/>
      <c r="M106" s="36"/>
      <c r="N106" s="36"/>
      <c r="O106" s="27"/>
      <c r="P106" s="46"/>
      <c r="Q106" s="121"/>
    </row>
    <row r="107" spans="1:17" ht="21">
      <c r="A107" s="38">
        <v>97</v>
      </c>
      <c r="B107" s="29"/>
      <c r="C107" s="38"/>
      <c r="D107" s="46"/>
      <c r="E107" s="46"/>
      <c r="F107" s="120"/>
      <c r="G107" s="120"/>
      <c r="H107" s="117"/>
      <c r="I107" s="46"/>
      <c r="J107" s="121"/>
      <c r="K107" s="48"/>
      <c r="L107" s="121"/>
      <c r="M107" s="36"/>
      <c r="N107" s="36"/>
      <c r="O107" s="27"/>
      <c r="P107" s="46"/>
      <c r="Q107" s="121"/>
    </row>
    <row r="108" spans="1:17" ht="21">
      <c r="A108" s="38">
        <v>98</v>
      </c>
      <c r="B108" s="29"/>
      <c r="C108" s="38"/>
      <c r="D108" s="46"/>
      <c r="E108" s="46"/>
      <c r="F108" s="120"/>
      <c r="G108" s="120"/>
      <c r="H108" s="117"/>
      <c r="I108" s="46"/>
      <c r="J108" s="121"/>
      <c r="K108" s="48"/>
      <c r="L108" s="121"/>
      <c r="M108" s="36"/>
      <c r="N108" s="36"/>
      <c r="O108" s="27"/>
      <c r="P108" s="46"/>
      <c r="Q108" s="121"/>
    </row>
    <row r="109" spans="1:17" ht="21">
      <c r="A109" s="38">
        <v>99</v>
      </c>
      <c r="B109" s="29"/>
      <c r="C109" s="34"/>
      <c r="D109" s="46"/>
      <c r="E109" s="46"/>
      <c r="F109" s="120"/>
      <c r="G109" s="120"/>
      <c r="H109" s="117"/>
      <c r="I109" s="46"/>
      <c r="J109" s="121"/>
      <c r="K109" s="48"/>
      <c r="L109" s="121"/>
      <c r="M109" s="36"/>
      <c r="N109" s="36"/>
      <c r="O109" s="27"/>
      <c r="P109" s="46"/>
      <c r="Q109" s="121"/>
    </row>
    <row r="110" spans="1:17" ht="21">
      <c r="A110" s="38">
        <v>100</v>
      </c>
      <c r="B110" s="29"/>
      <c r="C110" s="38"/>
      <c r="D110" s="46"/>
      <c r="E110" s="46"/>
      <c r="F110" s="120"/>
      <c r="G110" s="120"/>
      <c r="H110" s="117"/>
      <c r="I110" s="46"/>
      <c r="J110" s="121"/>
      <c r="K110" s="48"/>
      <c r="L110" s="121"/>
      <c r="M110" s="36"/>
      <c r="N110" s="36"/>
      <c r="O110" s="27"/>
      <c r="P110" s="46"/>
      <c r="Q110" s="121"/>
    </row>
    <row r="111" spans="1:17" ht="21">
      <c r="A111" s="34">
        <v>101</v>
      </c>
      <c r="B111" s="29"/>
      <c r="C111" s="38"/>
      <c r="D111" s="46"/>
      <c r="E111" s="46"/>
      <c r="F111" s="120"/>
      <c r="G111" s="120"/>
      <c r="H111" s="117"/>
      <c r="I111" s="46"/>
      <c r="J111" s="121"/>
      <c r="K111" s="48"/>
      <c r="L111" s="121"/>
      <c r="M111" s="36"/>
      <c r="N111" s="36"/>
      <c r="O111" s="27"/>
      <c r="P111" s="46"/>
      <c r="Q111" s="121"/>
    </row>
    <row r="112" spans="1:17" ht="21">
      <c r="A112" s="38">
        <v>102</v>
      </c>
      <c r="B112" s="29"/>
      <c r="C112" s="38"/>
      <c r="D112" s="46"/>
      <c r="E112" s="46"/>
      <c r="F112" s="120"/>
      <c r="G112" s="120"/>
      <c r="H112" s="117"/>
      <c r="I112" s="46"/>
      <c r="J112" s="121"/>
      <c r="K112" s="48"/>
      <c r="L112" s="121"/>
      <c r="M112" s="36"/>
      <c r="N112" s="36"/>
      <c r="O112" s="27"/>
      <c r="P112" s="46"/>
      <c r="Q112" s="121"/>
    </row>
    <row r="113" spans="1:17" ht="21">
      <c r="A113" s="38">
        <v>103</v>
      </c>
      <c r="B113" s="29"/>
      <c r="C113" s="38"/>
      <c r="D113" s="46"/>
      <c r="E113" s="46"/>
      <c r="F113" s="120"/>
      <c r="G113" s="120"/>
      <c r="H113" s="117"/>
      <c r="I113" s="46"/>
      <c r="J113" s="121"/>
      <c r="K113" s="48"/>
      <c r="L113" s="121"/>
      <c r="M113" s="36"/>
      <c r="N113" s="36"/>
      <c r="O113" s="27"/>
      <c r="P113" s="46"/>
      <c r="Q113" s="121"/>
    </row>
    <row r="114" spans="1:17" ht="21">
      <c r="A114" s="38">
        <v>104</v>
      </c>
      <c r="B114" s="29"/>
      <c r="C114" s="38"/>
      <c r="D114" s="46"/>
      <c r="E114" s="46"/>
      <c r="F114" s="120"/>
      <c r="G114" s="120"/>
      <c r="H114" s="117"/>
      <c r="I114" s="46"/>
      <c r="J114" s="121"/>
      <c r="K114" s="48"/>
      <c r="L114" s="121"/>
      <c r="M114" s="36"/>
      <c r="N114" s="36"/>
      <c r="O114" s="27"/>
      <c r="P114" s="46"/>
      <c r="Q114" s="121"/>
    </row>
    <row r="115" spans="1:17" ht="21">
      <c r="A115" s="38">
        <v>105</v>
      </c>
      <c r="B115" s="29"/>
      <c r="C115" s="38"/>
      <c r="D115" s="46"/>
      <c r="E115" s="46"/>
      <c r="F115" s="120"/>
      <c r="G115" s="120"/>
      <c r="H115" s="117"/>
      <c r="I115" s="46"/>
      <c r="J115" s="121"/>
      <c r="K115" s="48"/>
      <c r="L115" s="121"/>
      <c r="M115" s="36"/>
      <c r="N115" s="36"/>
      <c r="O115" s="27"/>
      <c r="P115" s="46"/>
      <c r="Q115" s="121"/>
    </row>
    <row r="116" spans="1:18" ht="21">
      <c r="A116" s="17"/>
      <c r="B116" s="1"/>
      <c r="C116" s="11"/>
      <c r="D116" s="205" t="s">
        <v>667</v>
      </c>
      <c r="E116" s="190"/>
      <c r="F116" s="205" t="s">
        <v>670</v>
      </c>
      <c r="G116" s="195"/>
      <c r="H116" s="205" t="s">
        <v>668</v>
      </c>
      <c r="I116" s="200"/>
      <c r="J116" s="205" t="s">
        <v>669</v>
      </c>
      <c r="K116" s="203"/>
      <c r="L116" s="187" t="s">
        <v>665</v>
      </c>
      <c r="M116" s="186"/>
      <c r="N116" s="189" t="s">
        <v>666</v>
      </c>
      <c r="O116" s="108"/>
      <c r="P116" s="3" t="s">
        <v>1</v>
      </c>
      <c r="Q116" s="3" t="s">
        <v>0</v>
      </c>
      <c r="R116" t="s">
        <v>2</v>
      </c>
    </row>
    <row r="117" spans="1:18" ht="21">
      <c r="A117" s="14" t="s">
        <v>3</v>
      </c>
      <c r="B117" s="4" t="s">
        <v>4</v>
      </c>
      <c r="C117" s="14" t="s">
        <v>5</v>
      </c>
      <c r="D117" s="206" t="s">
        <v>9</v>
      </c>
      <c r="E117" s="191" t="s">
        <v>8</v>
      </c>
      <c r="F117" s="206" t="s">
        <v>9</v>
      </c>
      <c r="G117" s="191" t="s">
        <v>8</v>
      </c>
      <c r="H117" s="206" t="s">
        <v>9</v>
      </c>
      <c r="I117" s="191" t="s">
        <v>8</v>
      </c>
      <c r="J117" s="206" t="s">
        <v>9</v>
      </c>
      <c r="K117" s="191" t="s">
        <v>8</v>
      </c>
      <c r="L117" s="18" t="s">
        <v>9</v>
      </c>
      <c r="M117" s="16" t="s">
        <v>8</v>
      </c>
      <c r="N117" s="185"/>
      <c r="O117" s="21"/>
      <c r="P117" s="20" t="s">
        <v>6</v>
      </c>
      <c r="Q117" s="20" t="s">
        <v>650</v>
      </c>
      <c r="R117" t="s">
        <v>5</v>
      </c>
    </row>
    <row r="118" spans="1:17" ht="21">
      <c r="A118" s="34">
        <v>106</v>
      </c>
      <c r="B118" s="29"/>
      <c r="C118" s="38"/>
      <c r="D118" s="46"/>
      <c r="E118" s="46"/>
      <c r="F118" s="120"/>
      <c r="G118" s="120"/>
      <c r="H118" s="117"/>
      <c r="I118" s="46"/>
      <c r="J118" s="121"/>
      <c r="K118" s="48"/>
      <c r="L118" s="121"/>
      <c r="M118" s="36"/>
      <c r="N118" s="36"/>
      <c r="O118" s="27"/>
      <c r="P118" s="46"/>
      <c r="Q118" s="121"/>
    </row>
    <row r="119" spans="1:17" ht="21">
      <c r="A119" s="38">
        <v>107</v>
      </c>
      <c r="B119" s="29"/>
      <c r="C119" s="34"/>
      <c r="D119" s="46"/>
      <c r="E119" s="46"/>
      <c r="F119" s="120"/>
      <c r="G119" s="120"/>
      <c r="H119" s="117"/>
      <c r="I119" s="46"/>
      <c r="J119" s="121"/>
      <c r="K119" s="48"/>
      <c r="L119" s="121"/>
      <c r="M119" s="36"/>
      <c r="N119" s="36"/>
      <c r="O119" s="27"/>
      <c r="P119" s="46"/>
      <c r="Q119" s="121"/>
    </row>
    <row r="120" spans="1:17" ht="21">
      <c r="A120" s="38">
        <v>108</v>
      </c>
      <c r="B120" s="29"/>
      <c r="C120" s="38"/>
      <c r="D120" s="46"/>
      <c r="E120" s="46"/>
      <c r="F120" s="120"/>
      <c r="G120" s="120"/>
      <c r="H120" s="117"/>
      <c r="I120" s="46"/>
      <c r="J120" s="121"/>
      <c r="K120" s="48"/>
      <c r="L120" s="121"/>
      <c r="M120" s="36"/>
      <c r="N120" s="36"/>
      <c r="O120" s="27"/>
      <c r="P120" s="46"/>
      <c r="Q120" s="121"/>
    </row>
    <row r="121" spans="1:17" ht="21">
      <c r="A121" s="38">
        <v>109</v>
      </c>
      <c r="B121" s="40"/>
      <c r="C121" s="38"/>
      <c r="D121" s="46"/>
      <c r="E121" s="46"/>
      <c r="F121" s="120"/>
      <c r="G121" s="120"/>
      <c r="H121" s="117"/>
      <c r="I121" s="46"/>
      <c r="J121" s="121"/>
      <c r="K121" s="48"/>
      <c r="L121" s="121"/>
      <c r="M121" s="36"/>
      <c r="N121" s="36"/>
      <c r="O121" s="27"/>
      <c r="P121" s="46"/>
      <c r="Q121" s="121"/>
    </row>
    <row r="122" spans="1:17" ht="21">
      <c r="A122" s="38">
        <v>110</v>
      </c>
      <c r="B122" s="29"/>
      <c r="C122" s="30"/>
      <c r="D122" s="46"/>
      <c r="E122" s="46"/>
      <c r="F122" s="120"/>
      <c r="G122" s="120"/>
      <c r="H122" s="117"/>
      <c r="I122" s="46"/>
      <c r="J122" s="121"/>
      <c r="K122" s="48"/>
      <c r="L122" s="121"/>
      <c r="M122" s="36"/>
      <c r="N122" s="36"/>
      <c r="O122" s="27"/>
      <c r="P122" s="46"/>
      <c r="Q122" s="121"/>
    </row>
    <row r="123" spans="1:17" ht="21">
      <c r="A123" s="34">
        <v>111</v>
      </c>
      <c r="B123" s="29"/>
      <c r="C123" s="30"/>
      <c r="D123" s="46"/>
      <c r="E123" s="46"/>
      <c r="F123" s="120"/>
      <c r="G123" s="120"/>
      <c r="H123" s="117"/>
      <c r="I123" s="46"/>
      <c r="J123" s="121"/>
      <c r="K123" s="48"/>
      <c r="L123" s="121"/>
      <c r="M123" s="36"/>
      <c r="N123" s="36"/>
      <c r="O123" s="27"/>
      <c r="P123" s="46"/>
      <c r="Q123" s="121"/>
    </row>
    <row r="124" spans="1:17" ht="21">
      <c r="A124" s="38">
        <v>112</v>
      </c>
      <c r="B124" s="29"/>
      <c r="C124" s="38"/>
      <c r="D124" s="46"/>
      <c r="E124" s="46"/>
      <c r="F124" s="120"/>
      <c r="G124" s="120"/>
      <c r="H124" s="117"/>
      <c r="I124" s="46"/>
      <c r="J124" s="121"/>
      <c r="K124" s="48"/>
      <c r="L124" s="121"/>
      <c r="M124" s="36"/>
      <c r="N124" s="36"/>
      <c r="O124" s="27"/>
      <c r="P124" s="46"/>
      <c r="Q124" s="121"/>
    </row>
    <row r="125" spans="1:17" ht="21">
      <c r="A125" s="38">
        <v>113</v>
      </c>
      <c r="B125" s="29"/>
      <c r="C125" s="38"/>
      <c r="D125" s="46"/>
      <c r="E125" s="46"/>
      <c r="F125" s="120"/>
      <c r="G125" s="120"/>
      <c r="H125" s="117"/>
      <c r="I125" s="46"/>
      <c r="J125" s="121"/>
      <c r="K125" s="48"/>
      <c r="L125" s="121"/>
      <c r="M125" s="36"/>
      <c r="N125" s="36"/>
      <c r="O125" s="27"/>
      <c r="P125" s="46"/>
      <c r="Q125" s="121"/>
    </row>
    <row r="126" spans="1:17" ht="21">
      <c r="A126" s="38">
        <v>114</v>
      </c>
      <c r="B126" s="29"/>
      <c r="C126" s="38"/>
      <c r="D126" s="46"/>
      <c r="E126" s="46"/>
      <c r="F126" s="120"/>
      <c r="G126" s="120"/>
      <c r="H126" s="117"/>
      <c r="I126" s="46"/>
      <c r="J126" s="121"/>
      <c r="K126" s="48"/>
      <c r="L126" s="121"/>
      <c r="M126" s="36"/>
      <c r="N126" s="36"/>
      <c r="O126" s="27"/>
      <c r="P126" s="46"/>
      <c r="Q126" s="121"/>
    </row>
    <row r="127" spans="1:17" ht="21">
      <c r="A127" s="38">
        <v>115</v>
      </c>
      <c r="B127" s="136"/>
      <c r="C127" s="38"/>
      <c r="D127" s="46"/>
      <c r="E127" s="46"/>
      <c r="F127" s="120"/>
      <c r="G127" s="120"/>
      <c r="H127" s="117"/>
      <c r="I127" s="46"/>
      <c r="J127" s="121"/>
      <c r="K127" s="48"/>
      <c r="L127" s="121"/>
      <c r="M127" s="36"/>
      <c r="N127" s="36"/>
      <c r="O127" s="27"/>
      <c r="P127" s="46"/>
      <c r="Q127" s="121"/>
    </row>
    <row r="128" spans="1:17" ht="21">
      <c r="A128" s="34">
        <v>116</v>
      </c>
      <c r="B128" s="29"/>
      <c r="C128" s="38"/>
      <c r="D128" s="46"/>
      <c r="E128" s="46"/>
      <c r="F128" s="120"/>
      <c r="G128" s="120"/>
      <c r="H128" s="117"/>
      <c r="I128" s="46"/>
      <c r="J128" s="121"/>
      <c r="K128" s="48"/>
      <c r="L128" s="121"/>
      <c r="M128" s="36"/>
      <c r="N128" s="36"/>
      <c r="O128" s="27"/>
      <c r="P128" s="46"/>
      <c r="Q128" s="121"/>
    </row>
    <row r="129" spans="1:17" ht="21">
      <c r="A129" s="38">
        <v>117</v>
      </c>
      <c r="B129" s="29"/>
      <c r="C129" s="38"/>
      <c r="D129" s="46"/>
      <c r="E129" s="46"/>
      <c r="F129" s="120"/>
      <c r="G129" s="120"/>
      <c r="H129" s="117"/>
      <c r="I129" s="46"/>
      <c r="J129" s="121"/>
      <c r="K129" s="48"/>
      <c r="L129" s="121"/>
      <c r="M129" s="36"/>
      <c r="N129" s="36"/>
      <c r="O129" s="27"/>
      <c r="P129" s="46"/>
      <c r="Q129" s="121"/>
    </row>
    <row r="130" spans="1:17" ht="21">
      <c r="A130" s="38">
        <v>118</v>
      </c>
      <c r="B130" s="29"/>
      <c r="C130" s="38"/>
      <c r="D130" s="46"/>
      <c r="E130" s="46"/>
      <c r="F130" s="120"/>
      <c r="G130" s="120"/>
      <c r="H130" s="117"/>
      <c r="I130" s="46"/>
      <c r="J130" s="121"/>
      <c r="K130" s="48"/>
      <c r="L130" s="121"/>
      <c r="M130" s="36"/>
      <c r="N130" s="36"/>
      <c r="O130" s="27"/>
      <c r="P130" s="46"/>
      <c r="Q130" s="121"/>
    </row>
    <row r="131" spans="1:17" ht="21">
      <c r="A131" s="38">
        <v>119</v>
      </c>
      <c r="B131" s="29"/>
      <c r="C131" s="38"/>
      <c r="D131" s="46"/>
      <c r="E131" s="46"/>
      <c r="F131" s="120"/>
      <c r="G131" s="120"/>
      <c r="H131" s="117"/>
      <c r="I131" s="46"/>
      <c r="J131" s="121"/>
      <c r="K131" s="48"/>
      <c r="L131" s="121"/>
      <c r="M131" s="36"/>
      <c r="N131" s="36"/>
      <c r="O131" s="27"/>
      <c r="P131" s="46"/>
      <c r="Q131" s="121"/>
    </row>
    <row r="132" spans="1:17" ht="21">
      <c r="A132" s="38">
        <v>120</v>
      </c>
      <c r="B132" s="29"/>
      <c r="C132" s="38"/>
      <c r="D132" s="46"/>
      <c r="E132" s="46"/>
      <c r="F132" s="120"/>
      <c r="G132" s="120"/>
      <c r="H132" s="117"/>
      <c r="I132" s="46"/>
      <c r="J132" s="121"/>
      <c r="K132" s="33"/>
      <c r="L132" s="34"/>
      <c r="M132" s="36"/>
      <c r="N132" s="36"/>
      <c r="O132" s="27"/>
      <c r="P132" s="46"/>
      <c r="Q132" s="121"/>
    </row>
    <row r="133" spans="1:17" ht="21">
      <c r="A133" s="34">
        <v>121</v>
      </c>
      <c r="B133" s="29"/>
      <c r="C133" s="38"/>
      <c r="D133" s="46"/>
      <c r="E133" s="46"/>
      <c r="F133" s="120"/>
      <c r="G133" s="120"/>
      <c r="H133" s="117"/>
      <c r="I133" s="46"/>
      <c r="J133" s="121"/>
      <c r="K133" s="33"/>
      <c r="L133" s="34"/>
      <c r="M133" s="36"/>
      <c r="N133" s="36"/>
      <c r="O133" s="27"/>
      <c r="P133" s="46"/>
      <c r="Q133" s="121"/>
    </row>
    <row r="134" spans="1:17" ht="23.25">
      <c r="A134" s="38">
        <v>122</v>
      </c>
      <c r="B134" s="99"/>
      <c r="C134" s="38"/>
      <c r="D134" s="46"/>
      <c r="E134" s="46"/>
      <c r="F134" s="120"/>
      <c r="G134" s="120"/>
      <c r="H134" s="117"/>
      <c r="I134" s="46"/>
      <c r="J134" s="121"/>
      <c r="K134" s="33"/>
      <c r="L134" s="34"/>
      <c r="M134" s="36"/>
      <c r="N134" s="223"/>
      <c r="O134" s="94"/>
      <c r="P134" s="46"/>
      <c r="Q134" s="121"/>
    </row>
    <row r="135" spans="1:17" ht="21">
      <c r="A135" s="38">
        <v>123</v>
      </c>
      <c r="B135" s="29"/>
      <c r="C135" s="38"/>
      <c r="D135" s="46"/>
      <c r="E135" s="46"/>
      <c r="F135" s="120"/>
      <c r="G135" s="120"/>
      <c r="H135" s="117"/>
      <c r="I135" s="46"/>
      <c r="J135" s="121"/>
      <c r="K135" s="33"/>
      <c r="L135" s="34"/>
      <c r="M135" s="36"/>
      <c r="N135" s="36"/>
      <c r="O135" s="27"/>
      <c r="P135" s="46"/>
      <c r="Q135" s="121"/>
    </row>
    <row r="136" spans="1:17" ht="21">
      <c r="A136" s="38">
        <v>124</v>
      </c>
      <c r="B136" s="29"/>
      <c r="C136" s="34"/>
      <c r="D136" s="46"/>
      <c r="E136" s="46"/>
      <c r="F136" s="120"/>
      <c r="G136" s="120"/>
      <c r="H136" s="117"/>
      <c r="I136" s="46"/>
      <c r="J136" s="121"/>
      <c r="K136" s="33"/>
      <c r="L136" s="34"/>
      <c r="M136" s="36"/>
      <c r="N136" s="36"/>
      <c r="O136" s="27"/>
      <c r="P136" s="46"/>
      <c r="Q136" s="121"/>
    </row>
    <row r="137" spans="1:17" ht="21">
      <c r="A137" s="38">
        <v>125</v>
      </c>
      <c r="B137" s="29"/>
      <c r="C137" s="38"/>
      <c r="D137" s="46"/>
      <c r="E137" s="46"/>
      <c r="F137" s="120"/>
      <c r="G137" s="120"/>
      <c r="H137" s="117"/>
      <c r="I137" s="46"/>
      <c r="J137" s="121"/>
      <c r="K137" s="33"/>
      <c r="L137" s="34"/>
      <c r="M137" s="36"/>
      <c r="N137" s="36"/>
      <c r="O137" s="27"/>
      <c r="P137" s="46"/>
      <c r="Q137" s="121"/>
    </row>
    <row r="138" spans="1:17" ht="21">
      <c r="A138" s="38">
        <v>126</v>
      </c>
      <c r="B138" s="29"/>
      <c r="C138" s="38"/>
      <c r="D138" s="46"/>
      <c r="E138" s="46"/>
      <c r="F138" s="120"/>
      <c r="G138" s="120"/>
      <c r="H138" s="117"/>
      <c r="I138" s="46"/>
      <c r="J138" s="121"/>
      <c r="K138" s="33"/>
      <c r="L138" s="34"/>
      <c r="M138" s="36"/>
      <c r="N138" s="83"/>
      <c r="P138" s="46"/>
      <c r="Q138" s="121"/>
    </row>
    <row r="139" spans="1:18" ht="21">
      <c r="A139" s="17"/>
      <c r="B139" s="1"/>
      <c r="C139" s="11"/>
      <c r="D139" s="205" t="s">
        <v>667</v>
      </c>
      <c r="E139" s="190"/>
      <c r="F139" s="205" t="s">
        <v>670</v>
      </c>
      <c r="G139" s="195"/>
      <c r="H139" s="205" t="s">
        <v>668</v>
      </c>
      <c r="I139" s="200"/>
      <c r="J139" s="205" t="s">
        <v>669</v>
      </c>
      <c r="K139" s="203"/>
      <c r="L139" s="187" t="s">
        <v>665</v>
      </c>
      <c r="M139" s="186"/>
      <c r="N139" s="189" t="s">
        <v>666</v>
      </c>
      <c r="O139" s="108"/>
      <c r="P139" s="46"/>
      <c r="Q139" s="121"/>
      <c r="R139" t="s">
        <v>2</v>
      </c>
    </row>
    <row r="140" spans="1:18" ht="21">
      <c r="A140" s="14" t="s">
        <v>3</v>
      </c>
      <c r="B140" s="4" t="s">
        <v>4</v>
      </c>
      <c r="C140" s="14" t="s">
        <v>5</v>
      </c>
      <c r="D140" s="206" t="s">
        <v>9</v>
      </c>
      <c r="E140" s="191" t="s">
        <v>8</v>
      </c>
      <c r="F140" s="206" t="s">
        <v>9</v>
      </c>
      <c r="G140" s="191" t="s">
        <v>8</v>
      </c>
      <c r="H140" s="206" t="s">
        <v>9</v>
      </c>
      <c r="I140" s="191" t="s">
        <v>8</v>
      </c>
      <c r="J140" s="206" t="s">
        <v>9</v>
      </c>
      <c r="K140" s="191" t="s">
        <v>8</v>
      </c>
      <c r="L140" s="18" t="s">
        <v>9</v>
      </c>
      <c r="M140" s="16" t="s">
        <v>8</v>
      </c>
      <c r="N140" s="185"/>
      <c r="O140" s="21"/>
      <c r="P140" s="46"/>
      <c r="Q140" s="121"/>
      <c r="R140" t="s">
        <v>5</v>
      </c>
    </row>
    <row r="141" spans="1:14" ht="21">
      <c r="A141" s="38">
        <v>127</v>
      </c>
      <c r="B141" s="29"/>
      <c r="C141" s="38"/>
      <c r="D141" s="46"/>
      <c r="E141" s="46"/>
      <c r="F141" s="120"/>
      <c r="G141" s="120"/>
      <c r="H141" s="117"/>
      <c r="I141" s="46"/>
      <c r="J141" s="121"/>
      <c r="K141" s="33"/>
      <c r="L141" s="34"/>
      <c r="M141" s="36"/>
      <c r="N141" s="83"/>
    </row>
    <row r="142" spans="1:14" ht="21">
      <c r="A142" s="38">
        <v>128</v>
      </c>
      <c r="B142" s="29"/>
      <c r="C142" s="38"/>
      <c r="D142" s="46"/>
      <c r="E142" s="46"/>
      <c r="F142" s="120"/>
      <c r="G142" s="120"/>
      <c r="H142" s="117"/>
      <c r="I142" s="46"/>
      <c r="J142" s="121"/>
      <c r="K142" s="33"/>
      <c r="L142" s="34"/>
      <c r="M142" s="36"/>
      <c r="N142" s="83"/>
    </row>
    <row r="151" spans="12:13" ht="21">
      <c r="L151" s="109" t="s">
        <v>432</v>
      </c>
      <c r="M151" s="123">
        <v>2835250.5415000003</v>
      </c>
    </row>
    <row r="153" spans="12:13" ht="21">
      <c r="L153" s="95" t="s">
        <v>661</v>
      </c>
      <c r="M153">
        <v>2592563.7996143005</v>
      </c>
    </row>
    <row r="154" spans="12:13" ht="21">
      <c r="L154" s="95" t="s">
        <v>660</v>
      </c>
      <c r="M154">
        <v>3499780.225766285</v>
      </c>
    </row>
    <row r="155" spans="12:13" ht="21">
      <c r="L155" s="79" t="s">
        <v>628</v>
      </c>
      <c r="M155" s="110">
        <v>3088291.556769918</v>
      </c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1"/>
  <headerFooter>
    <oddHeader>&amp;C&amp;"Cordia New,ตัวหนา"&amp;18แผนจัดซื้อเวชภัณฑ์มิใช่ยา  ฝ่ายเภสัชกรรมชุมชน  โรงพยาบาลน้ำยืน  ประจำปีงบประมาณ  2558</oddHeader>
    <oddFooter>&amp;Cเวชภัณฑ์มิใช่ยา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6"/>
  <sheetViews>
    <sheetView view="pageLayout" workbookViewId="0" topLeftCell="A1">
      <selection activeCell="B8" sqref="B8"/>
    </sheetView>
  </sheetViews>
  <sheetFormatPr defaultColWidth="9.140625" defaultRowHeight="21.75"/>
  <cols>
    <col min="1" max="1" width="6.00390625" style="0" customWidth="1"/>
    <col min="2" max="2" width="24.421875" style="0" customWidth="1"/>
    <col min="3" max="3" width="9.140625" style="6" customWidth="1"/>
    <col min="4" max="4" width="8.421875" style="0" customWidth="1"/>
    <col min="5" max="5" width="9.421875" style="0" customWidth="1"/>
    <col min="6" max="6" width="8.57421875" style="74" customWidth="1"/>
    <col min="7" max="7" width="10.00390625" style="74" customWidth="1"/>
    <col min="8" max="8" width="8.8515625" style="0" customWidth="1"/>
    <col min="9" max="9" width="10.140625" style="0" customWidth="1"/>
    <col min="10" max="10" width="9.00390625" style="0" customWidth="1"/>
    <col min="11" max="11" width="10.421875" style="0" customWidth="1"/>
    <col min="12" max="12" width="8.00390625" style="0" customWidth="1"/>
    <col min="13" max="14" width="12.140625" style="0" customWidth="1"/>
    <col min="15" max="15" width="10.00390625" style="0" bestFit="1" customWidth="1"/>
    <col min="16" max="16" width="12.8515625" style="0" customWidth="1"/>
  </cols>
  <sheetData>
    <row r="1" spans="1:19" ht="21">
      <c r="A1" s="17"/>
      <c r="B1" s="1"/>
      <c r="C1" s="11"/>
      <c r="D1" s="205" t="s">
        <v>667</v>
      </c>
      <c r="E1" s="190"/>
      <c r="F1" s="205" t="s">
        <v>670</v>
      </c>
      <c r="G1" s="195"/>
      <c r="H1" s="205" t="s">
        <v>668</v>
      </c>
      <c r="I1" s="200"/>
      <c r="J1" s="205" t="s">
        <v>669</v>
      </c>
      <c r="K1" s="203"/>
      <c r="L1" s="187" t="s">
        <v>665</v>
      </c>
      <c r="M1" s="186"/>
      <c r="N1" s="189" t="s">
        <v>666</v>
      </c>
      <c r="Q1" t="s">
        <v>1</v>
      </c>
      <c r="R1" t="s">
        <v>0</v>
      </c>
      <c r="S1" t="s">
        <v>2</v>
      </c>
    </row>
    <row r="2" spans="1:19" ht="21">
      <c r="A2" s="5" t="s">
        <v>3</v>
      </c>
      <c r="B2" s="15" t="s">
        <v>4</v>
      </c>
      <c r="C2" s="5" t="s">
        <v>5</v>
      </c>
      <c r="D2" s="206" t="s">
        <v>9</v>
      </c>
      <c r="E2" s="191" t="s">
        <v>8</v>
      </c>
      <c r="F2" s="206" t="s">
        <v>9</v>
      </c>
      <c r="G2" s="191" t="s">
        <v>8</v>
      </c>
      <c r="H2" s="206" t="s">
        <v>9</v>
      </c>
      <c r="I2" s="191" t="s">
        <v>8</v>
      </c>
      <c r="J2" s="206" t="s">
        <v>9</v>
      </c>
      <c r="K2" s="191" t="s">
        <v>8</v>
      </c>
      <c r="L2" s="18" t="s">
        <v>9</v>
      </c>
      <c r="M2" s="16" t="s">
        <v>8</v>
      </c>
      <c r="N2" s="185"/>
      <c r="Q2" t="s">
        <v>6</v>
      </c>
      <c r="R2" t="s">
        <v>650</v>
      </c>
      <c r="S2" t="s">
        <v>5</v>
      </c>
    </row>
    <row r="3" spans="1:14" ht="21">
      <c r="A3" s="38">
        <v>1</v>
      </c>
      <c r="B3" s="29"/>
      <c r="C3" s="30"/>
      <c r="D3" s="72"/>
      <c r="E3" s="72"/>
      <c r="F3" s="124"/>
      <c r="G3" s="124"/>
      <c r="H3" s="121"/>
      <c r="I3" s="72"/>
      <c r="J3" s="121"/>
      <c r="K3" s="54"/>
      <c r="L3" s="83"/>
      <c r="M3" s="36"/>
      <c r="N3" s="36"/>
    </row>
    <row r="4" spans="1:14" ht="21">
      <c r="A4" s="38">
        <v>2</v>
      </c>
      <c r="B4" s="29"/>
      <c r="C4" s="30"/>
      <c r="D4" s="72"/>
      <c r="E4" s="72"/>
      <c r="F4" s="124"/>
      <c r="G4" s="124"/>
      <c r="H4" s="121"/>
      <c r="I4" s="72"/>
      <c r="J4" s="121"/>
      <c r="K4" s="54"/>
      <c r="L4" s="83"/>
      <c r="M4" s="36"/>
      <c r="N4" s="36"/>
    </row>
    <row r="5" spans="1:14" ht="21">
      <c r="A5" s="38">
        <v>3</v>
      </c>
      <c r="B5" s="29"/>
      <c r="C5" s="30"/>
      <c r="D5" s="72"/>
      <c r="E5" s="72"/>
      <c r="F5" s="124"/>
      <c r="G5" s="124"/>
      <c r="H5" s="121"/>
      <c r="I5" s="72"/>
      <c r="J5" s="121"/>
      <c r="K5" s="54"/>
      <c r="L5" s="83"/>
      <c r="M5" s="36"/>
      <c r="N5" s="36"/>
    </row>
    <row r="6" spans="1:14" ht="21">
      <c r="A6" s="34">
        <v>4</v>
      </c>
      <c r="B6" s="29"/>
      <c r="C6" s="30"/>
      <c r="D6" s="72"/>
      <c r="E6" s="72"/>
      <c r="F6" s="124"/>
      <c r="G6" s="124"/>
      <c r="H6" s="121"/>
      <c r="I6" s="72"/>
      <c r="J6" s="121"/>
      <c r="K6" s="54"/>
      <c r="L6" s="83"/>
      <c r="M6" s="36"/>
      <c r="N6" s="36"/>
    </row>
    <row r="7" spans="1:14" ht="21">
      <c r="A7" s="38">
        <v>5</v>
      </c>
      <c r="B7" s="29"/>
      <c r="C7" s="30"/>
      <c r="D7" s="72"/>
      <c r="E7" s="72"/>
      <c r="F7" s="124"/>
      <c r="G7" s="124"/>
      <c r="H7" s="121"/>
      <c r="I7" s="72"/>
      <c r="J7" s="121"/>
      <c r="K7" s="54"/>
      <c r="L7" s="83"/>
      <c r="M7" s="36"/>
      <c r="N7" s="36"/>
    </row>
    <row r="8" spans="1:14" ht="21">
      <c r="A8" s="34">
        <v>6</v>
      </c>
      <c r="B8" s="29"/>
      <c r="C8" s="58"/>
      <c r="D8" s="72"/>
      <c r="E8" s="72"/>
      <c r="F8" s="124"/>
      <c r="G8" s="124"/>
      <c r="H8" s="121"/>
      <c r="I8" s="72"/>
      <c r="J8" s="121"/>
      <c r="K8" s="37"/>
      <c r="L8" s="125"/>
      <c r="M8" s="36"/>
      <c r="N8" s="36"/>
    </row>
    <row r="9" spans="1:14" ht="21">
      <c r="A9" s="38">
        <v>7</v>
      </c>
      <c r="B9" s="29"/>
      <c r="C9" s="38"/>
      <c r="D9" s="72"/>
      <c r="E9" s="72"/>
      <c r="F9" s="124"/>
      <c r="G9" s="124"/>
      <c r="H9" s="121"/>
      <c r="I9" s="72"/>
      <c r="J9" s="121"/>
      <c r="K9" s="37"/>
      <c r="L9" s="125"/>
      <c r="M9" s="36"/>
      <c r="N9" s="36"/>
    </row>
    <row r="10" spans="1:14" ht="21">
      <c r="A10" s="34">
        <v>8</v>
      </c>
      <c r="B10" s="29"/>
      <c r="C10" s="38"/>
      <c r="D10" s="72"/>
      <c r="E10" s="72"/>
      <c r="F10" s="124"/>
      <c r="G10" s="124"/>
      <c r="H10" s="121"/>
      <c r="I10" s="72"/>
      <c r="J10" s="121"/>
      <c r="K10" s="37"/>
      <c r="L10" s="125"/>
      <c r="M10" s="36"/>
      <c r="N10" s="36"/>
    </row>
    <row r="11" spans="1:14" ht="21">
      <c r="A11" s="38">
        <v>9</v>
      </c>
      <c r="B11" s="29"/>
      <c r="C11" s="38"/>
      <c r="D11" s="72"/>
      <c r="E11" s="72"/>
      <c r="F11" s="124"/>
      <c r="G11" s="124"/>
      <c r="H11" s="121"/>
      <c r="I11" s="72"/>
      <c r="J11" s="121"/>
      <c r="K11" s="39"/>
      <c r="L11" s="125"/>
      <c r="M11" s="36"/>
      <c r="N11" s="36"/>
    </row>
    <row r="12" spans="1:15" ht="21">
      <c r="A12" s="38"/>
      <c r="B12" s="29"/>
      <c r="C12" s="38"/>
      <c r="D12" s="33"/>
      <c r="E12" s="33"/>
      <c r="F12" s="72"/>
      <c r="G12" s="72"/>
      <c r="H12" s="33"/>
      <c r="I12" s="72"/>
      <c r="J12" s="33"/>
      <c r="K12" s="39"/>
      <c r="L12" s="37"/>
      <c r="M12" s="36"/>
      <c r="N12" s="36"/>
      <c r="O12" s="42">
        <f>SUM(M3:M11)</f>
        <v>0</v>
      </c>
    </row>
    <row r="32" spans="12:14" ht="21">
      <c r="L32" s="41" t="s">
        <v>432</v>
      </c>
      <c r="M32" s="42">
        <v>21516</v>
      </c>
      <c r="N32" s="42"/>
    </row>
    <row r="34" spans="12:13" ht="21">
      <c r="L34" s="95" t="s">
        <v>661</v>
      </c>
      <c r="M34">
        <v>27374.249999999996</v>
      </c>
    </row>
    <row r="35" spans="12:13" ht="21">
      <c r="L35" s="95" t="s">
        <v>660</v>
      </c>
      <c r="M35">
        <v>19810</v>
      </c>
    </row>
    <row r="36" spans="12:14" ht="21">
      <c r="L36" s="79" t="s">
        <v>628</v>
      </c>
      <c r="M36" s="110">
        <v>26230</v>
      </c>
      <c r="N36" s="224"/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1"/>
  <headerFooter>
    <oddHeader>&amp;C&amp;"Cordia New,ตัวหนา"&amp;18แผนจัดซื้อวัสดุวิทยาศาสตร์  ฝ่ายเภสัชกรรมชุมชน  โรงพยาบาลน้ำยืน  ประจำปีงบประมาณ  2558</oddHeader>
    <oddFooter>&amp;Cวัสดุวิทยาศาสตร์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1">
      <selection activeCell="B54" sqref="B54"/>
    </sheetView>
  </sheetViews>
  <sheetFormatPr defaultColWidth="9.140625" defaultRowHeight="21.75"/>
  <cols>
    <col min="1" max="1" width="6.00390625" style="0" customWidth="1"/>
    <col min="2" max="2" width="33.7109375" style="0" customWidth="1"/>
    <col min="3" max="3" width="9.140625" style="6" customWidth="1"/>
    <col min="4" max="4" width="7.8515625" style="0" customWidth="1"/>
    <col min="5" max="5" width="9.140625" style="0" customWidth="1"/>
    <col min="6" max="6" width="7.7109375" style="74" customWidth="1"/>
    <col min="7" max="7" width="9.00390625" style="74" customWidth="1"/>
    <col min="8" max="8" width="8.7109375" style="74" customWidth="1"/>
    <col min="9" max="9" width="8.7109375" style="0" customWidth="1"/>
    <col min="10" max="10" width="8.28125" style="0" customWidth="1"/>
    <col min="11" max="11" width="8.7109375" style="0" customWidth="1"/>
    <col min="12" max="12" width="8.00390625" style="0" customWidth="1"/>
    <col min="13" max="13" width="12.57421875" style="0" customWidth="1"/>
    <col min="14" max="14" width="11.421875" style="0" customWidth="1"/>
    <col min="15" max="15" width="13.8515625" style="0" customWidth="1"/>
    <col min="16" max="16" width="10.8515625" style="0" customWidth="1"/>
    <col min="17" max="17" width="8.57421875" style="0" customWidth="1"/>
    <col min="18" max="18" width="10.421875" style="0" customWidth="1"/>
    <col min="19" max="19" width="10.00390625" style="0" customWidth="1"/>
  </cols>
  <sheetData>
    <row r="1" spans="1:19" ht="21">
      <c r="A1" s="17"/>
      <c r="B1" s="1"/>
      <c r="C1" s="11"/>
      <c r="D1" s="205" t="s">
        <v>667</v>
      </c>
      <c r="E1" s="190"/>
      <c r="F1" s="205" t="s">
        <v>670</v>
      </c>
      <c r="G1" s="195"/>
      <c r="H1" s="205" t="s">
        <v>668</v>
      </c>
      <c r="I1" s="200"/>
      <c r="J1" s="205" t="s">
        <v>669</v>
      </c>
      <c r="K1" s="203"/>
      <c r="L1" s="187" t="s">
        <v>665</v>
      </c>
      <c r="M1" s="186"/>
      <c r="N1" s="189" t="s">
        <v>666</v>
      </c>
      <c r="O1" s="108"/>
      <c r="Q1" s="3" t="s">
        <v>1</v>
      </c>
      <c r="R1" s="3" t="s">
        <v>0</v>
      </c>
      <c r="S1" s="11" t="s">
        <v>2</v>
      </c>
    </row>
    <row r="2" spans="1:19" ht="21">
      <c r="A2" s="5" t="s">
        <v>3</v>
      </c>
      <c r="B2" s="15" t="s">
        <v>4</v>
      </c>
      <c r="C2" s="5" t="s">
        <v>5</v>
      </c>
      <c r="D2" s="206" t="s">
        <v>9</v>
      </c>
      <c r="E2" s="191" t="s">
        <v>8</v>
      </c>
      <c r="F2" s="206" t="s">
        <v>9</v>
      </c>
      <c r="G2" s="191" t="s">
        <v>8</v>
      </c>
      <c r="H2" s="206" t="s">
        <v>9</v>
      </c>
      <c r="I2" s="191" t="s">
        <v>8</v>
      </c>
      <c r="J2" s="206" t="s">
        <v>9</v>
      </c>
      <c r="K2" s="191" t="s">
        <v>8</v>
      </c>
      <c r="L2" s="18" t="s">
        <v>9</v>
      </c>
      <c r="M2" s="16" t="s">
        <v>8</v>
      </c>
      <c r="N2" s="185"/>
      <c r="O2" s="21"/>
      <c r="Q2" s="20" t="s">
        <v>6</v>
      </c>
      <c r="R2" s="20" t="s">
        <v>650</v>
      </c>
      <c r="S2" s="5" t="s">
        <v>5</v>
      </c>
    </row>
    <row r="3" spans="1:19" ht="21">
      <c r="A3" s="38">
        <v>1</v>
      </c>
      <c r="B3" s="29"/>
      <c r="C3" s="33"/>
      <c r="D3" s="78"/>
      <c r="E3" s="78"/>
      <c r="F3" s="126"/>
      <c r="G3" s="126"/>
      <c r="H3" s="126"/>
      <c r="I3" s="77"/>
      <c r="J3" s="142"/>
      <c r="K3" s="76"/>
      <c r="L3" s="142"/>
      <c r="M3" s="143"/>
      <c r="N3" s="83"/>
      <c r="O3" s="21"/>
      <c r="Q3" s="77"/>
      <c r="R3" s="142"/>
      <c r="S3" s="76"/>
    </row>
    <row r="4" spans="1:19" ht="21">
      <c r="A4" s="34">
        <v>2</v>
      </c>
      <c r="B4" s="40"/>
      <c r="C4" s="33"/>
      <c r="D4" s="78"/>
      <c r="E4" s="78"/>
      <c r="F4" s="126"/>
      <c r="G4" s="126"/>
      <c r="H4" s="126"/>
      <c r="I4" s="77"/>
      <c r="J4" s="142"/>
      <c r="K4" s="76"/>
      <c r="L4" s="142"/>
      <c r="M4" s="143"/>
      <c r="N4" s="83"/>
      <c r="O4" s="21"/>
      <c r="Q4" s="77"/>
      <c r="R4" s="142"/>
      <c r="S4" s="76"/>
    </row>
    <row r="5" spans="1:19" ht="21">
      <c r="A5" s="34">
        <v>3</v>
      </c>
      <c r="B5" s="29"/>
      <c r="C5" s="37"/>
      <c r="D5" s="78"/>
      <c r="E5" s="78"/>
      <c r="F5" s="126"/>
      <c r="G5" s="126"/>
      <c r="H5" s="126"/>
      <c r="I5" s="77"/>
      <c r="J5" s="142"/>
      <c r="K5" s="76"/>
      <c r="L5" s="142"/>
      <c r="M5" s="143"/>
      <c r="N5" s="83"/>
      <c r="O5" s="21"/>
      <c r="Q5" s="77"/>
      <c r="R5" s="142"/>
      <c r="S5" s="76"/>
    </row>
    <row r="6" spans="1:19" ht="21">
      <c r="A6" s="38">
        <v>4</v>
      </c>
      <c r="B6" s="29"/>
      <c r="C6" s="30"/>
      <c r="D6" s="78"/>
      <c r="E6" s="78"/>
      <c r="F6" s="126"/>
      <c r="G6" s="126"/>
      <c r="H6" s="126"/>
      <c r="I6" s="77"/>
      <c r="J6" s="142"/>
      <c r="K6" s="76"/>
      <c r="L6" s="142"/>
      <c r="M6" s="143"/>
      <c r="N6" s="83"/>
      <c r="O6" s="21"/>
      <c r="Q6" s="77"/>
      <c r="R6" s="142"/>
      <c r="S6" s="76"/>
    </row>
    <row r="7" spans="1:19" ht="21">
      <c r="A7" s="34">
        <v>5</v>
      </c>
      <c r="B7" s="29"/>
      <c r="C7" s="30"/>
      <c r="D7" s="78"/>
      <c r="E7" s="78"/>
      <c r="F7" s="126"/>
      <c r="G7" s="126"/>
      <c r="H7" s="126"/>
      <c r="I7" s="77"/>
      <c r="J7" s="142"/>
      <c r="K7" s="76"/>
      <c r="L7" s="142"/>
      <c r="M7" s="143"/>
      <c r="N7" s="83"/>
      <c r="O7" s="21"/>
      <c r="Q7" s="76"/>
      <c r="R7" s="142"/>
      <c r="S7" s="76"/>
    </row>
    <row r="8" spans="1:19" ht="21">
      <c r="A8" s="34">
        <v>6</v>
      </c>
      <c r="B8" s="40"/>
      <c r="C8" s="30"/>
      <c r="D8" s="78"/>
      <c r="E8" s="78"/>
      <c r="F8" s="126"/>
      <c r="G8" s="126"/>
      <c r="H8" s="126"/>
      <c r="I8" s="77"/>
      <c r="J8" s="142"/>
      <c r="K8" s="76"/>
      <c r="L8" s="142"/>
      <c r="M8" s="143"/>
      <c r="N8" s="83"/>
      <c r="O8" s="21"/>
      <c r="Q8" s="76"/>
      <c r="R8" s="142"/>
      <c r="S8" s="145"/>
    </row>
    <row r="9" spans="1:19" ht="21">
      <c r="A9" s="38">
        <v>7</v>
      </c>
      <c r="B9" s="29"/>
      <c r="C9" s="30"/>
      <c r="D9" s="78"/>
      <c r="E9" s="78"/>
      <c r="F9" s="126"/>
      <c r="G9" s="126"/>
      <c r="H9" s="126"/>
      <c r="I9" s="77"/>
      <c r="J9" s="142"/>
      <c r="K9" s="76"/>
      <c r="L9" s="142"/>
      <c r="M9" s="143"/>
      <c r="N9" s="83"/>
      <c r="O9" s="21"/>
      <c r="Q9" s="76"/>
      <c r="R9" s="142"/>
      <c r="S9" s="76"/>
    </row>
    <row r="10" spans="1:19" ht="21">
      <c r="A10" s="34">
        <v>8</v>
      </c>
      <c r="B10" s="29"/>
      <c r="C10" s="30"/>
      <c r="D10" s="78"/>
      <c r="E10" s="78"/>
      <c r="F10" s="126"/>
      <c r="G10" s="126"/>
      <c r="H10" s="126"/>
      <c r="I10" s="77"/>
      <c r="J10" s="142"/>
      <c r="K10" s="76"/>
      <c r="L10" s="142"/>
      <c r="M10" s="143"/>
      <c r="N10" s="83"/>
      <c r="O10" s="21"/>
      <c r="Q10" s="76"/>
      <c r="R10" s="142"/>
      <c r="S10" s="76"/>
    </row>
    <row r="11" spans="1:19" ht="21">
      <c r="A11" s="34">
        <v>9</v>
      </c>
      <c r="B11" s="29"/>
      <c r="C11" s="30"/>
      <c r="D11" s="78"/>
      <c r="E11" s="78"/>
      <c r="F11" s="126"/>
      <c r="G11" s="126"/>
      <c r="H11" s="126"/>
      <c r="I11" s="77"/>
      <c r="J11" s="142"/>
      <c r="K11" s="76"/>
      <c r="L11" s="142"/>
      <c r="M11" s="143"/>
      <c r="N11" s="83"/>
      <c r="O11" s="21"/>
      <c r="Q11" s="77"/>
      <c r="R11" s="142"/>
      <c r="S11" s="76"/>
    </row>
    <row r="12" spans="1:19" ht="21">
      <c r="A12" s="38">
        <v>10</v>
      </c>
      <c r="B12" s="29"/>
      <c r="C12" s="30"/>
      <c r="D12" s="78"/>
      <c r="E12" s="78"/>
      <c r="F12" s="126"/>
      <c r="G12" s="126"/>
      <c r="H12" s="126"/>
      <c r="I12" s="77"/>
      <c r="J12" s="142"/>
      <c r="K12" s="76"/>
      <c r="L12" s="142"/>
      <c r="M12" s="143"/>
      <c r="N12" s="83"/>
      <c r="O12" s="21"/>
      <c r="Q12" s="77"/>
      <c r="R12" s="142"/>
      <c r="S12" s="76"/>
    </row>
    <row r="13" spans="1:19" ht="21">
      <c r="A13" s="34">
        <v>11</v>
      </c>
      <c r="B13" s="29"/>
      <c r="C13" s="30"/>
      <c r="D13" s="78"/>
      <c r="E13" s="78"/>
      <c r="F13" s="126"/>
      <c r="G13" s="126"/>
      <c r="H13" s="126"/>
      <c r="I13" s="77"/>
      <c r="J13" s="142"/>
      <c r="K13" s="76"/>
      <c r="L13" s="142"/>
      <c r="M13" s="143"/>
      <c r="N13" s="83"/>
      <c r="O13" s="21"/>
      <c r="Q13" s="77"/>
      <c r="R13" s="142"/>
      <c r="S13" s="76"/>
    </row>
    <row r="14" spans="1:19" ht="21">
      <c r="A14" s="34">
        <v>12</v>
      </c>
      <c r="B14" s="29"/>
      <c r="C14" s="30"/>
      <c r="D14" s="78"/>
      <c r="E14" s="78"/>
      <c r="F14" s="126"/>
      <c r="G14" s="126"/>
      <c r="H14" s="126"/>
      <c r="I14" s="77"/>
      <c r="J14" s="142"/>
      <c r="K14" s="76"/>
      <c r="L14" s="142"/>
      <c r="M14" s="143"/>
      <c r="N14" s="83"/>
      <c r="O14" s="21"/>
      <c r="Q14" s="77"/>
      <c r="R14" s="142"/>
      <c r="S14" s="76"/>
    </row>
    <row r="15" spans="1:19" ht="21">
      <c r="A15" s="38">
        <v>13</v>
      </c>
      <c r="B15" s="29"/>
      <c r="C15" s="30"/>
      <c r="D15" s="78"/>
      <c r="E15" s="78"/>
      <c r="F15" s="126"/>
      <c r="G15" s="126"/>
      <c r="H15" s="126"/>
      <c r="I15" s="77"/>
      <c r="J15" s="142"/>
      <c r="K15" s="76"/>
      <c r="L15" s="142"/>
      <c r="M15" s="143"/>
      <c r="N15" s="83"/>
      <c r="O15" s="21"/>
      <c r="Q15" s="76"/>
      <c r="R15" s="142"/>
      <c r="S15" s="76"/>
    </row>
    <row r="16" spans="1:19" ht="21">
      <c r="A16" s="34">
        <v>14</v>
      </c>
      <c r="B16" s="29"/>
      <c r="C16" s="30"/>
      <c r="D16" s="78"/>
      <c r="E16" s="78"/>
      <c r="F16" s="126"/>
      <c r="G16" s="126"/>
      <c r="H16" s="126"/>
      <c r="I16" s="77"/>
      <c r="J16" s="142"/>
      <c r="K16" s="76"/>
      <c r="L16" s="142"/>
      <c r="M16" s="143"/>
      <c r="N16" s="83"/>
      <c r="O16" s="21"/>
      <c r="Q16" s="76"/>
      <c r="R16" s="142"/>
      <c r="S16" s="76"/>
    </row>
    <row r="17" spans="1:19" ht="21">
      <c r="A17" s="34">
        <v>15</v>
      </c>
      <c r="B17" s="29"/>
      <c r="C17" s="30"/>
      <c r="D17" s="78"/>
      <c r="E17" s="78"/>
      <c r="F17" s="126"/>
      <c r="G17" s="126"/>
      <c r="H17" s="126"/>
      <c r="I17" s="77"/>
      <c r="J17" s="142"/>
      <c r="K17" s="76"/>
      <c r="L17" s="142"/>
      <c r="M17" s="143"/>
      <c r="N17" s="83"/>
      <c r="O17" s="21"/>
      <c r="Q17" s="76"/>
      <c r="R17" s="142"/>
      <c r="S17" s="76"/>
    </row>
    <row r="18" spans="1:19" ht="21">
      <c r="A18" s="38">
        <v>16</v>
      </c>
      <c r="B18" s="86"/>
      <c r="C18" s="87"/>
      <c r="D18" s="78"/>
      <c r="E18" s="78"/>
      <c r="F18" s="126"/>
      <c r="G18" s="126"/>
      <c r="H18" s="126"/>
      <c r="I18" s="77"/>
      <c r="J18" s="142"/>
      <c r="K18" s="76"/>
      <c r="L18" s="142"/>
      <c r="M18" s="143"/>
      <c r="N18" s="83"/>
      <c r="O18" s="21"/>
      <c r="Q18" s="76"/>
      <c r="R18" s="142"/>
      <c r="S18" s="145"/>
    </row>
    <row r="19" spans="1:19" ht="21">
      <c r="A19" s="34">
        <v>17</v>
      </c>
      <c r="B19" s="29"/>
      <c r="C19" s="30"/>
      <c r="D19" s="78"/>
      <c r="E19" s="78"/>
      <c r="F19" s="126"/>
      <c r="G19" s="126"/>
      <c r="H19" s="126"/>
      <c r="I19" s="77"/>
      <c r="J19" s="142"/>
      <c r="K19" s="76"/>
      <c r="L19" s="142"/>
      <c r="M19" s="143"/>
      <c r="N19" s="83"/>
      <c r="O19" s="21"/>
      <c r="Q19" s="76"/>
      <c r="R19" s="142"/>
      <c r="S19" s="76"/>
    </row>
    <row r="20" spans="1:19" ht="21">
      <c r="A20" s="34">
        <v>18</v>
      </c>
      <c r="B20" s="29"/>
      <c r="C20" s="30"/>
      <c r="D20" s="78"/>
      <c r="E20" s="78"/>
      <c r="F20" s="126"/>
      <c r="G20" s="126"/>
      <c r="H20" s="126"/>
      <c r="I20" s="77"/>
      <c r="J20" s="142"/>
      <c r="K20" s="76"/>
      <c r="L20" s="142"/>
      <c r="M20" s="143"/>
      <c r="N20" s="83"/>
      <c r="O20" s="21"/>
      <c r="Q20" s="76"/>
      <c r="R20" s="142"/>
      <c r="S20" s="76"/>
    </row>
    <row r="21" spans="1:19" ht="21">
      <c r="A21" s="38">
        <v>19</v>
      </c>
      <c r="B21" s="29"/>
      <c r="C21" s="30"/>
      <c r="D21" s="78"/>
      <c r="E21" s="78"/>
      <c r="F21" s="126"/>
      <c r="G21" s="126"/>
      <c r="H21" s="126"/>
      <c r="I21" s="77"/>
      <c r="J21" s="142"/>
      <c r="K21" s="76"/>
      <c r="L21" s="142"/>
      <c r="M21" s="143"/>
      <c r="N21" s="83"/>
      <c r="O21" s="21"/>
      <c r="Q21" s="78"/>
      <c r="R21" s="142"/>
      <c r="S21" s="76"/>
    </row>
    <row r="22" spans="1:19" ht="21">
      <c r="A22" s="34">
        <v>20</v>
      </c>
      <c r="B22" s="29"/>
      <c r="C22" s="30"/>
      <c r="D22" s="78"/>
      <c r="E22" s="78"/>
      <c r="F22" s="126"/>
      <c r="G22" s="126"/>
      <c r="H22" s="126"/>
      <c r="I22" s="77"/>
      <c r="J22" s="142"/>
      <c r="K22" s="76"/>
      <c r="L22" s="142"/>
      <c r="M22" s="143"/>
      <c r="N22" s="83"/>
      <c r="O22" s="21"/>
      <c r="Q22" s="77"/>
      <c r="R22" s="142"/>
      <c r="S22" s="76"/>
    </row>
    <row r="23" spans="1:19" ht="21">
      <c r="A23" s="34">
        <v>21</v>
      </c>
      <c r="B23" s="29"/>
      <c r="C23" s="30"/>
      <c r="D23" s="78"/>
      <c r="E23" s="78"/>
      <c r="F23" s="126"/>
      <c r="G23" s="126"/>
      <c r="H23" s="126"/>
      <c r="I23" s="77"/>
      <c r="J23" s="142"/>
      <c r="K23" s="76"/>
      <c r="L23" s="142"/>
      <c r="M23" s="143"/>
      <c r="N23" s="83"/>
      <c r="O23" s="21"/>
      <c r="Q23" s="76"/>
      <c r="R23" s="142"/>
      <c r="S23" s="76"/>
    </row>
    <row r="24" spans="1:19" ht="21">
      <c r="A24" s="17"/>
      <c r="B24" s="1"/>
      <c r="C24" s="11"/>
      <c r="D24" s="205" t="s">
        <v>667</v>
      </c>
      <c r="E24" s="190"/>
      <c r="F24" s="205" t="s">
        <v>670</v>
      </c>
      <c r="G24" s="195"/>
      <c r="H24" s="205" t="s">
        <v>668</v>
      </c>
      <c r="I24" s="200"/>
      <c r="J24" s="205" t="s">
        <v>669</v>
      </c>
      <c r="K24" s="203"/>
      <c r="L24" s="187" t="s">
        <v>665</v>
      </c>
      <c r="M24" s="186"/>
      <c r="N24" s="189" t="s">
        <v>666</v>
      </c>
      <c r="O24" s="108"/>
      <c r="Q24" s="3" t="s">
        <v>1</v>
      </c>
      <c r="R24" s="3" t="s">
        <v>0</v>
      </c>
      <c r="S24" s="11" t="s">
        <v>2</v>
      </c>
    </row>
    <row r="25" spans="1:19" ht="21">
      <c r="A25" s="5" t="s">
        <v>3</v>
      </c>
      <c r="B25" s="15" t="s">
        <v>4</v>
      </c>
      <c r="C25" s="5" t="s">
        <v>5</v>
      </c>
      <c r="D25" s="206" t="s">
        <v>9</v>
      </c>
      <c r="E25" s="191" t="s">
        <v>8</v>
      </c>
      <c r="F25" s="206" t="s">
        <v>9</v>
      </c>
      <c r="G25" s="191" t="s">
        <v>8</v>
      </c>
      <c r="H25" s="206" t="s">
        <v>9</v>
      </c>
      <c r="I25" s="191" t="s">
        <v>8</v>
      </c>
      <c r="J25" s="206" t="s">
        <v>9</v>
      </c>
      <c r="K25" s="191" t="s">
        <v>8</v>
      </c>
      <c r="L25" s="18" t="s">
        <v>9</v>
      </c>
      <c r="M25" s="16" t="s">
        <v>8</v>
      </c>
      <c r="N25" s="185"/>
      <c r="O25" s="21"/>
      <c r="Q25" s="20" t="s">
        <v>6</v>
      </c>
      <c r="R25" s="20" t="s">
        <v>650</v>
      </c>
      <c r="S25" s="5" t="s">
        <v>5</v>
      </c>
    </row>
    <row r="26" spans="1:19" ht="21">
      <c r="A26" s="38">
        <v>22</v>
      </c>
      <c r="B26" s="29"/>
      <c r="C26" s="30"/>
      <c r="D26" s="78"/>
      <c r="E26" s="78"/>
      <c r="F26" s="126"/>
      <c r="G26" s="126"/>
      <c r="H26" s="126"/>
      <c r="I26" s="77"/>
      <c r="J26" s="142"/>
      <c r="K26" s="76"/>
      <c r="L26" s="142"/>
      <c r="M26" s="143"/>
      <c r="N26" s="83"/>
      <c r="O26" s="21"/>
      <c r="P26" s="19"/>
      <c r="Q26" s="76"/>
      <c r="R26" s="142"/>
      <c r="S26" s="76"/>
    </row>
    <row r="27" spans="1:19" ht="21">
      <c r="A27" s="34">
        <v>23</v>
      </c>
      <c r="B27" s="31"/>
      <c r="C27" s="30"/>
      <c r="D27" s="78"/>
      <c r="E27" s="78"/>
      <c r="F27" s="126"/>
      <c r="G27" s="126"/>
      <c r="H27" s="126"/>
      <c r="I27" s="77"/>
      <c r="J27" s="142"/>
      <c r="K27" s="76"/>
      <c r="L27" s="142"/>
      <c r="M27" s="143"/>
      <c r="N27" s="83"/>
      <c r="O27" s="21"/>
      <c r="Q27" s="77"/>
      <c r="R27" s="142"/>
      <c r="S27" s="76"/>
    </row>
    <row r="28" spans="1:19" ht="21">
      <c r="A28" s="34">
        <v>24</v>
      </c>
      <c r="B28" s="29"/>
      <c r="C28" s="30"/>
      <c r="D28" s="78"/>
      <c r="E28" s="78"/>
      <c r="F28" s="126"/>
      <c r="G28" s="126"/>
      <c r="H28" s="126"/>
      <c r="I28" s="77"/>
      <c r="J28" s="142"/>
      <c r="K28" s="76"/>
      <c r="L28" s="142"/>
      <c r="M28" s="143"/>
      <c r="N28" s="83"/>
      <c r="O28" s="21"/>
      <c r="Q28" s="77"/>
      <c r="R28" s="142"/>
      <c r="S28" s="76"/>
    </row>
    <row r="29" spans="1:19" ht="21">
      <c r="A29" s="38">
        <v>25</v>
      </c>
      <c r="B29" s="29"/>
      <c r="C29" s="30"/>
      <c r="D29" s="78"/>
      <c r="E29" s="78"/>
      <c r="F29" s="126"/>
      <c r="G29" s="126"/>
      <c r="H29" s="126"/>
      <c r="I29" s="77"/>
      <c r="J29" s="142"/>
      <c r="K29" s="76"/>
      <c r="L29" s="142"/>
      <c r="M29" s="143"/>
      <c r="N29" s="83"/>
      <c r="O29" s="21"/>
      <c r="Q29" s="77"/>
      <c r="R29" s="142"/>
      <c r="S29" s="76"/>
    </row>
    <row r="30" spans="1:19" ht="21">
      <c r="A30" s="34">
        <v>26</v>
      </c>
      <c r="B30" s="31"/>
      <c r="C30" s="30"/>
      <c r="D30" s="78"/>
      <c r="E30" s="78"/>
      <c r="F30" s="126"/>
      <c r="G30" s="126"/>
      <c r="H30" s="126"/>
      <c r="I30" s="77"/>
      <c r="J30" s="142"/>
      <c r="K30" s="76"/>
      <c r="L30" s="142"/>
      <c r="M30" s="143"/>
      <c r="N30" s="83"/>
      <c r="O30" s="21"/>
      <c r="Q30" s="77"/>
      <c r="R30" s="142"/>
      <c r="S30" s="76"/>
    </row>
    <row r="31" spans="1:19" ht="21">
      <c r="A31" s="34">
        <v>27</v>
      </c>
      <c r="B31" s="31"/>
      <c r="C31" s="30"/>
      <c r="D31" s="78"/>
      <c r="E31" s="78"/>
      <c r="F31" s="126"/>
      <c r="G31" s="126"/>
      <c r="H31" s="126"/>
      <c r="I31" s="77"/>
      <c r="J31" s="142"/>
      <c r="K31" s="76"/>
      <c r="L31" s="142"/>
      <c r="M31" s="143"/>
      <c r="N31" s="83"/>
      <c r="O31" s="21"/>
      <c r="Q31" s="77"/>
      <c r="R31" s="142"/>
      <c r="S31" s="76"/>
    </row>
    <row r="32" spans="1:19" ht="21">
      <c r="A32" s="38">
        <v>28</v>
      </c>
      <c r="B32" s="29"/>
      <c r="C32" s="30"/>
      <c r="D32" s="78"/>
      <c r="E32" s="78"/>
      <c r="F32" s="126"/>
      <c r="G32" s="126"/>
      <c r="H32" s="126"/>
      <c r="I32" s="77"/>
      <c r="J32" s="142"/>
      <c r="K32" s="76"/>
      <c r="L32" s="142"/>
      <c r="M32" s="143"/>
      <c r="N32" s="83"/>
      <c r="O32" s="21"/>
      <c r="Q32" s="78"/>
      <c r="R32" s="142"/>
      <c r="S32" s="78"/>
    </row>
    <row r="33" spans="1:19" ht="21">
      <c r="A33" s="34">
        <v>29</v>
      </c>
      <c r="B33" s="29"/>
      <c r="C33" s="30"/>
      <c r="D33" s="78"/>
      <c r="E33" s="78"/>
      <c r="F33" s="126"/>
      <c r="G33" s="126"/>
      <c r="H33" s="126"/>
      <c r="I33" s="77"/>
      <c r="J33" s="142"/>
      <c r="K33" s="76"/>
      <c r="L33" s="142"/>
      <c r="M33" s="143"/>
      <c r="N33" s="83"/>
      <c r="O33" s="21"/>
      <c r="Q33" s="76"/>
      <c r="R33" s="142"/>
      <c r="S33" s="76"/>
    </row>
    <row r="34" spans="1:19" ht="21">
      <c r="A34" s="34">
        <v>30</v>
      </c>
      <c r="B34" s="86"/>
      <c r="C34" s="87"/>
      <c r="D34" s="78"/>
      <c r="E34" s="78"/>
      <c r="F34" s="126"/>
      <c r="G34" s="126"/>
      <c r="H34" s="126"/>
      <c r="I34" s="77"/>
      <c r="J34" s="142"/>
      <c r="K34" s="76"/>
      <c r="L34" s="142"/>
      <c r="M34" s="143"/>
      <c r="N34" s="83"/>
      <c r="O34" s="21"/>
      <c r="Q34" s="76"/>
      <c r="R34" s="142"/>
      <c r="S34" s="76"/>
    </row>
    <row r="35" spans="1:19" ht="21">
      <c r="A35" s="38">
        <v>31</v>
      </c>
      <c r="B35" s="86"/>
      <c r="C35" s="87"/>
      <c r="D35" s="78"/>
      <c r="E35" s="78"/>
      <c r="F35" s="126"/>
      <c r="G35" s="126"/>
      <c r="H35" s="126"/>
      <c r="I35" s="77"/>
      <c r="J35" s="142"/>
      <c r="K35" s="76"/>
      <c r="L35" s="142"/>
      <c r="M35" s="143"/>
      <c r="N35" s="83"/>
      <c r="O35" s="21"/>
      <c r="Q35" s="76"/>
      <c r="R35" s="142"/>
      <c r="S35" s="76"/>
    </row>
    <row r="36" spans="1:19" ht="21">
      <c r="A36" s="34">
        <v>32</v>
      </c>
      <c r="B36" s="29"/>
      <c r="C36" s="30"/>
      <c r="D36" s="78"/>
      <c r="E36" s="78"/>
      <c r="F36" s="126"/>
      <c r="G36" s="126"/>
      <c r="H36" s="126"/>
      <c r="I36" s="77"/>
      <c r="J36" s="142"/>
      <c r="K36" s="76"/>
      <c r="L36" s="142"/>
      <c r="M36" s="143"/>
      <c r="N36" s="83"/>
      <c r="O36" s="21"/>
      <c r="Q36" s="76"/>
      <c r="R36" s="142"/>
      <c r="S36" s="76"/>
    </row>
    <row r="37" spans="1:19" ht="21">
      <c r="A37" s="34">
        <v>33</v>
      </c>
      <c r="B37" s="29"/>
      <c r="C37" s="30"/>
      <c r="D37" s="78"/>
      <c r="E37" s="78"/>
      <c r="F37" s="126"/>
      <c r="G37" s="126"/>
      <c r="H37" s="126"/>
      <c r="I37" s="77"/>
      <c r="J37" s="142"/>
      <c r="K37" s="76"/>
      <c r="L37" s="142"/>
      <c r="M37" s="143"/>
      <c r="N37" s="83"/>
      <c r="O37" s="21"/>
      <c r="Q37" s="76"/>
      <c r="R37" s="142"/>
      <c r="S37" s="76"/>
    </row>
    <row r="38" spans="1:19" ht="21">
      <c r="A38" s="38">
        <v>34</v>
      </c>
      <c r="B38" s="29"/>
      <c r="C38" s="30"/>
      <c r="D38" s="78"/>
      <c r="E38" s="78"/>
      <c r="F38" s="126"/>
      <c r="G38" s="126"/>
      <c r="H38" s="126"/>
      <c r="I38" s="77"/>
      <c r="J38" s="142"/>
      <c r="K38" s="76"/>
      <c r="L38" s="142"/>
      <c r="M38" s="143"/>
      <c r="N38" s="83"/>
      <c r="O38" s="21"/>
      <c r="Q38" s="76"/>
      <c r="R38" s="142"/>
      <c r="S38" s="76"/>
    </row>
    <row r="39" spans="1:19" ht="21">
      <c r="A39" s="34">
        <v>35</v>
      </c>
      <c r="B39" s="29"/>
      <c r="C39" s="30"/>
      <c r="D39" s="78"/>
      <c r="E39" s="78"/>
      <c r="F39" s="126"/>
      <c r="G39" s="126"/>
      <c r="H39" s="126"/>
      <c r="I39" s="77"/>
      <c r="J39" s="142"/>
      <c r="K39" s="76"/>
      <c r="L39" s="142"/>
      <c r="M39" s="143"/>
      <c r="N39" s="83"/>
      <c r="O39" s="21"/>
      <c r="Q39" s="76"/>
      <c r="R39" s="142"/>
      <c r="S39" s="76"/>
    </row>
    <row r="40" spans="1:19" ht="21">
      <c r="A40" s="34">
        <v>36</v>
      </c>
      <c r="B40" s="86"/>
      <c r="C40" s="87"/>
      <c r="D40" s="78"/>
      <c r="E40" s="78"/>
      <c r="F40" s="126"/>
      <c r="G40" s="126"/>
      <c r="H40" s="126"/>
      <c r="I40" s="77"/>
      <c r="J40" s="142"/>
      <c r="K40" s="76"/>
      <c r="L40" s="142"/>
      <c r="M40" s="143"/>
      <c r="N40" s="83"/>
      <c r="O40" s="21"/>
      <c r="Q40" s="76"/>
      <c r="R40" s="142"/>
      <c r="S40" s="145"/>
    </row>
    <row r="41" spans="1:19" ht="21">
      <c r="A41" s="38">
        <v>37</v>
      </c>
      <c r="B41" s="86"/>
      <c r="C41" s="87"/>
      <c r="D41" s="78"/>
      <c r="E41" s="78"/>
      <c r="F41" s="126"/>
      <c r="G41" s="126"/>
      <c r="H41" s="126"/>
      <c r="I41" s="77"/>
      <c r="J41" s="142"/>
      <c r="K41" s="76"/>
      <c r="L41" s="142"/>
      <c r="M41" s="143"/>
      <c r="N41" s="83"/>
      <c r="O41" s="21"/>
      <c r="Q41" s="76"/>
      <c r="R41" s="142"/>
      <c r="S41" s="145"/>
    </row>
    <row r="42" spans="1:19" ht="21">
      <c r="A42" s="34">
        <v>38</v>
      </c>
      <c r="B42" s="29"/>
      <c r="C42" s="30"/>
      <c r="D42" s="78"/>
      <c r="E42" s="78"/>
      <c r="F42" s="126"/>
      <c r="G42" s="126"/>
      <c r="H42" s="126"/>
      <c r="I42" s="77"/>
      <c r="J42" s="142"/>
      <c r="K42" s="76"/>
      <c r="L42" s="142"/>
      <c r="M42" s="143"/>
      <c r="N42" s="83"/>
      <c r="O42" s="21"/>
      <c r="Q42" s="77"/>
      <c r="R42" s="142"/>
      <c r="S42" s="76"/>
    </row>
    <row r="43" spans="1:19" ht="21">
      <c r="A43" s="34">
        <v>39</v>
      </c>
      <c r="B43" s="31"/>
      <c r="C43" s="73"/>
      <c r="D43" s="78"/>
      <c r="E43" s="78"/>
      <c r="F43" s="126"/>
      <c r="G43" s="126"/>
      <c r="H43" s="126"/>
      <c r="I43" s="77"/>
      <c r="J43" s="142"/>
      <c r="K43" s="76"/>
      <c r="L43" s="142"/>
      <c r="M43" s="143"/>
      <c r="N43" s="83"/>
      <c r="O43" s="21"/>
      <c r="Q43" s="77"/>
      <c r="R43" s="142"/>
      <c r="S43" s="78"/>
    </row>
    <row r="44" spans="1:19" ht="21">
      <c r="A44" s="38">
        <v>40</v>
      </c>
      <c r="B44" s="29"/>
      <c r="C44" s="30"/>
      <c r="D44" s="78"/>
      <c r="E44" s="78"/>
      <c r="F44" s="126"/>
      <c r="G44" s="126"/>
      <c r="H44" s="126"/>
      <c r="I44" s="77"/>
      <c r="J44" s="142"/>
      <c r="K44" s="76"/>
      <c r="L44" s="142"/>
      <c r="M44" s="143"/>
      <c r="N44" s="83"/>
      <c r="O44" s="21"/>
      <c r="Q44" s="77"/>
      <c r="R44" s="142"/>
      <c r="S44" s="76"/>
    </row>
    <row r="45" spans="1:19" ht="21">
      <c r="A45" s="34">
        <v>41</v>
      </c>
      <c r="B45" s="29"/>
      <c r="C45" s="30"/>
      <c r="D45" s="78"/>
      <c r="E45" s="78"/>
      <c r="F45" s="126"/>
      <c r="G45" s="126"/>
      <c r="H45" s="126"/>
      <c r="I45" s="77"/>
      <c r="J45" s="142"/>
      <c r="K45" s="76"/>
      <c r="L45" s="142"/>
      <c r="M45" s="143"/>
      <c r="N45" s="83"/>
      <c r="O45" s="21"/>
      <c r="Q45" s="77"/>
      <c r="R45" s="142"/>
      <c r="S45" s="76"/>
    </row>
    <row r="46" spans="1:19" ht="21">
      <c r="A46" s="34">
        <v>42</v>
      </c>
      <c r="B46" s="29"/>
      <c r="C46" s="30"/>
      <c r="D46" s="78"/>
      <c r="E46" s="78"/>
      <c r="F46" s="126"/>
      <c r="G46" s="126"/>
      <c r="H46" s="126"/>
      <c r="I46" s="77"/>
      <c r="J46" s="142"/>
      <c r="K46" s="76"/>
      <c r="L46" s="142"/>
      <c r="M46" s="143"/>
      <c r="N46" s="83"/>
      <c r="O46" s="21"/>
      <c r="Q46" s="77"/>
      <c r="R46" s="142"/>
      <c r="S46" s="76"/>
    </row>
    <row r="47" spans="1:19" ht="21">
      <c r="A47" s="17"/>
      <c r="B47" s="1"/>
      <c r="C47" s="11"/>
      <c r="D47" s="205" t="s">
        <v>667</v>
      </c>
      <c r="E47" s="190"/>
      <c r="F47" s="205" t="s">
        <v>670</v>
      </c>
      <c r="G47" s="195"/>
      <c r="H47" s="205" t="s">
        <v>668</v>
      </c>
      <c r="I47" s="200"/>
      <c r="J47" s="205" t="s">
        <v>669</v>
      </c>
      <c r="K47" s="203"/>
      <c r="L47" s="187" t="s">
        <v>665</v>
      </c>
      <c r="M47" s="186"/>
      <c r="N47" s="189" t="s">
        <v>666</v>
      </c>
      <c r="O47" s="108"/>
      <c r="Q47" s="3" t="s">
        <v>1</v>
      </c>
      <c r="R47" s="3" t="s">
        <v>0</v>
      </c>
      <c r="S47" s="11" t="s">
        <v>2</v>
      </c>
    </row>
    <row r="48" spans="1:19" ht="21">
      <c r="A48" s="5" t="s">
        <v>3</v>
      </c>
      <c r="B48" s="15" t="s">
        <v>4</v>
      </c>
      <c r="C48" s="5" t="s">
        <v>5</v>
      </c>
      <c r="D48" s="206" t="s">
        <v>9</v>
      </c>
      <c r="E48" s="191" t="s">
        <v>8</v>
      </c>
      <c r="F48" s="206" t="s">
        <v>9</v>
      </c>
      <c r="G48" s="191" t="s">
        <v>8</v>
      </c>
      <c r="H48" s="206" t="s">
        <v>9</v>
      </c>
      <c r="I48" s="191" t="s">
        <v>8</v>
      </c>
      <c r="J48" s="206" t="s">
        <v>9</v>
      </c>
      <c r="K48" s="191" t="s">
        <v>8</v>
      </c>
      <c r="L48" s="18" t="s">
        <v>9</v>
      </c>
      <c r="M48" s="16" t="s">
        <v>8</v>
      </c>
      <c r="N48" s="185"/>
      <c r="O48" s="21"/>
      <c r="Q48" s="20" t="s">
        <v>6</v>
      </c>
      <c r="R48" s="20" t="s">
        <v>650</v>
      </c>
      <c r="S48" s="5" t="s">
        <v>5</v>
      </c>
    </row>
    <row r="49" spans="1:19" ht="21">
      <c r="A49" s="38">
        <v>43</v>
      </c>
      <c r="B49" s="101"/>
      <c r="C49" s="45"/>
      <c r="D49" s="78"/>
      <c r="E49" s="78"/>
      <c r="F49" s="126"/>
      <c r="G49" s="126"/>
      <c r="H49" s="126"/>
      <c r="I49" s="77"/>
      <c r="J49" s="142"/>
      <c r="K49" s="76"/>
      <c r="L49" s="142"/>
      <c r="M49" s="143"/>
      <c r="N49" s="83"/>
      <c r="O49" s="21"/>
      <c r="P49" s="19"/>
      <c r="Q49" s="76"/>
      <c r="R49" s="142"/>
      <c r="S49" s="145"/>
    </row>
    <row r="50" spans="1:19" ht="21">
      <c r="A50" s="34">
        <v>44</v>
      </c>
      <c r="B50" s="31"/>
      <c r="C50" s="30"/>
      <c r="D50" s="78"/>
      <c r="E50" s="78"/>
      <c r="F50" s="126"/>
      <c r="G50" s="126"/>
      <c r="H50" s="126"/>
      <c r="I50" s="77"/>
      <c r="J50" s="142"/>
      <c r="K50" s="76"/>
      <c r="L50" s="142"/>
      <c r="M50" s="143"/>
      <c r="N50" s="83"/>
      <c r="O50" s="21"/>
      <c r="P50" s="19"/>
      <c r="Q50" s="77"/>
      <c r="R50" s="142"/>
      <c r="S50" s="76"/>
    </row>
    <row r="51" spans="1:19" ht="21">
      <c r="A51" s="34">
        <v>45</v>
      </c>
      <c r="B51" s="29"/>
      <c r="C51" s="30"/>
      <c r="D51" s="78"/>
      <c r="E51" s="78"/>
      <c r="F51" s="126"/>
      <c r="G51" s="126"/>
      <c r="H51" s="126"/>
      <c r="I51" s="77"/>
      <c r="J51" s="142"/>
      <c r="K51" s="76"/>
      <c r="L51" s="142"/>
      <c r="M51" s="143"/>
      <c r="N51" s="83"/>
      <c r="O51" s="21"/>
      <c r="Q51" s="77"/>
      <c r="R51" s="142"/>
      <c r="S51" s="76"/>
    </row>
    <row r="52" spans="1:19" ht="21">
      <c r="A52" s="38">
        <v>46</v>
      </c>
      <c r="B52" s="29"/>
      <c r="C52" s="30"/>
      <c r="D52" s="78"/>
      <c r="E52" s="78"/>
      <c r="F52" s="126"/>
      <c r="G52" s="126"/>
      <c r="H52" s="126"/>
      <c r="I52" s="77"/>
      <c r="J52" s="142"/>
      <c r="K52" s="76"/>
      <c r="L52" s="142"/>
      <c r="M52" s="143"/>
      <c r="N52" s="83"/>
      <c r="O52" s="21"/>
      <c r="Q52" s="77"/>
      <c r="R52" s="142"/>
      <c r="S52" s="76"/>
    </row>
    <row r="53" spans="1:19" ht="21">
      <c r="A53" s="34">
        <v>47</v>
      </c>
      <c r="B53" s="29"/>
      <c r="C53" s="33"/>
      <c r="D53" s="78"/>
      <c r="E53" s="78"/>
      <c r="F53" s="126"/>
      <c r="G53" s="126"/>
      <c r="H53" s="126"/>
      <c r="I53" s="77"/>
      <c r="J53" s="142"/>
      <c r="K53" s="76"/>
      <c r="L53" s="142"/>
      <c r="M53" s="143"/>
      <c r="N53" s="83"/>
      <c r="O53" s="21"/>
      <c r="Q53" s="76"/>
      <c r="R53" s="142"/>
      <c r="S53" s="76"/>
    </row>
    <row r="54" spans="1:19" ht="21">
      <c r="A54" s="34">
        <v>48</v>
      </c>
      <c r="B54" s="29"/>
      <c r="C54" s="33"/>
      <c r="D54" s="78"/>
      <c r="E54" s="78"/>
      <c r="F54" s="126"/>
      <c r="G54" s="126"/>
      <c r="H54" s="126"/>
      <c r="I54" s="77"/>
      <c r="J54" s="142"/>
      <c r="K54" s="76"/>
      <c r="L54" s="142"/>
      <c r="M54" s="143"/>
      <c r="N54" s="83"/>
      <c r="O54" s="21"/>
      <c r="Q54" s="76"/>
      <c r="R54" s="142"/>
      <c r="S54" s="76"/>
    </row>
    <row r="55" spans="1:19" ht="21">
      <c r="A55" s="38">
        <v>49</v>
      </c>
      <c r="B55" s="40"/>
      <c r="C55" s="33"/>
      <c r="D55" s="78"/>
      <c r="E55" s="78"/>
      <c r="F55" s="126"/>
      <c r="G55" s="126"/>
      <c r="H55" s="126"/>
      <c r="I55" s="77"/>
      <c r="J55" s="142"/>
      <c r="K55" s="76"/>
      <c r="L55" s="142"/>
      <c r="M55" s="143"/>
      <c r="N55" s="83"/>
      <c r="O55" s="21"/>
      <c r="Q55" s="76"/>
      <c r="R55" s="142"/>
      <c r="S55" s="76"/>
    </row>
    <row r="56" spans="1:19" ht="21">
      <c r="A56" s="34">
        <v>50</v>
      </c>
      <c r="B56" s="40"/>
      <c r="C56" s="33"/>
      <c r="D56" s="78"/>
      <c r="E56" s="78"/>
      <c r="F56" s="126"/>
      <c r="G56" s="126"/>
      <c r="H56" s="126"/>
      <c r="I56" s="77"/>
      <c r="J56" s="142"/>
      <c r="K56" s="76"/>
      <c r="L56" s="142"/>
      <c r="M56" s="143"/>
      <c r="N56" s="83"/>
      <c r="O56" s="21"/>
      <c r="Q56" s="77"/>
      <c r="R56" s="142"/>
      <c r="S56" s="76"/>
    </row>
    <row r="57" spans="1:19" ht="21">
      <c r="A57" s="34">
        <v>51</v>
      </c>
      <c r="B57" s="40"/>
      <c r="C57" s="33"/>
      <c r="D57" s="78"/>
      <c r="E57" s="78"/>
      <c r="F57" s="126"/>
      <c r="G57" s="126"/>
      <c r="H57" s="126"/>
      <c r="I57" s="77"/>
      <c r="J57" s="142"/>
      <c r="K57" s="76"/>
      <c r="L57" s="142"/>
      <c r="M57" s="143"/>
      <c r="N57" s="83"/>
      <c r="O57" s="21"/>
      <c r="Q57" s="77"/>
      <c r="R57" s="142"/>
      <c r="S57" s="76"/>
    </row>
    <row r="58" spans="1:19" ht="21">
      <c r="A58" s="38">
        <v>52</v>
      </c>
      <c r="B58" s="40"/>
      <c r="C58" s="65"/>
      <c r="D58" s="78"/>
      <c r="E58" s="78"/>
      <c r="F58" s="126"/>
      <c r="G58" s="126"/>
      <c r="H58" s="126"/>
      <c r="I58" s="77"/>
      <c r="J58" s="142"/>
      <c r="K58" s="76"/>
      <c r="L58" s="142"/>
      <c r="M58" s="143"/>
      <c r="N58" s="83"/>
      <c r="O58" s="21"/>
      <c r="Q58" s="76"/>
      <c r="R58" s="142"/>
      <c r="S58" s="76"/>
    </row>
    <row r="59" spans="1:19" ht="21">
      <c r="A59" s="34">
        <v>53</v>
      </c>
      <c r="B59" s="29"/>
      <c r="C59" s="30"/>
      <c r="D59" s="78"/>
      <c r="E59" s="78"/>
      <c r="F59" s="126"/>
      <c r="G59" s="126"/>
      <c r="H59" s="126"/>
      <c r="I59" s="77"/>
      <c r="J59" s="142"/>
      <c r="K59" s="76"/>
      <c r="L59" s="142"/>
      <c r="M59" s="143"/>
      <c r="N59" s="83"/>
      <c r="O59" s="21"/>
      <c r="Q59" s="76"/>
      <c r="R59" s="142"/>
      <c r="S59" s="145"/>
    </row>
    <row r="60" spans="1:19" ht="21">
      <c r="A60" s="34">
        <v>54</v>
      </c>
      <c r="B60" s="29"/>
      <c r="C60" s="30"/>
      <c r="D60" s="78"/>
      <c r="E60" s="78"/>
      <c r="F60" s="126"/>
      <c r="G60" s="126"/>
      <c r="H60" s="124"/>
      <c r="I60" s="77"/>
      <c r="J60" s="121"/>
      <c r="K60" s="76"/>
      <c r="L60" s="125"/>
      <c r="M60" s="143"/>
      <c r="N60" s="83"/>
      <c r="O60" s="21"/>
      <c r="Q60" s="77"/>
      <c r="R60" s="121"/>
      <c r="S60" s="76"/>
    </row>
    <row r="61" spans="1:19" ht="21">
      <c r="A61" s="38">
        <v>55</v>
      </c>
      <c r="B61" s="31"/>
      <c r="C61" s="73"/>
      <c r="D61" s="78"/>
      <c r="E61" s="78"/>
      <c r="F61" s="126"/>
      <c r="G61" s="126"/>
      <c r="H61" s="124"/>
      <c r="I61" s="78"/>
      <c r="J61" s="121"/>
      <c r="K61" s="78"/>
      <c r="L61" s="125"/>
      <c r="M61" s="36"/>
      <c r="N61" s="83"/>
      <c r="O61" s="21"/>
      <c r="Q61" s="78"/>
      <c r="R61" s="121"/>
      <c r="S61" s="78"/>
    </row>
    <row r="62" spans="1:19" ht="21">
      <c r="A62" s="34">
        <v>56</v>
      </c>
      <c r="B62" s="2"/>
      <c r="C62" s="8"/>
      <c r="D62" s="137"/>
      <c r="E62" s="137"/>
      <c r="F62" s="126"/>
      <c r="G62" s="126"/>
      <c r="H62" s="124"/>
      <c r="I62" s="105"/>
      <c r="J62" s="121"/>
      <c r="K62" s="105"/>
      <c r="L62" s="125"/>
      <c r="M62" s="36"/>
      <c r="N62" s="83"/>
      <c r="O62" s="21"/>
      <c r="Q62" s="105"/>
      <c r="R62" s="121"/>
      <c r="S62" s="105"/>
    </row>
    <row r="63" spans="1:19" ht="21">
      <c r="A63" s="34">
        <v>57</v>
      </c>
      <c r="B63" s="29"/>
      <c r="C63" s="30"/>
      <c r="D63" s="78"/>
      <c r="E63" s="78"/>
      <c r="F63" s="126"/>
      <c r="G63" s="126"/>
      <c r="H63" s="124"/>
      <c r="I63" s="76"/>
      <c r="J63" s="121"/>
      <c r="K63" s="76"/>
      <c r="L63" s="125"/>
      <c r="M63" s="36"/>
      <c r="N63" s="83"/>
      <c r="O63" s="21"/>
      <c r="Q63" s="76"/>
      <c r="R63" s="121"/>
      <c r="S63" s="76"/>
    </row>
    <row r="64" spans="1:19" ht="21">
      <c r="A64" s="38">
        <v>58</v>
      </c>
      <c r="B64" s="29"/>
      <c r="C64" s="30"/>
      <c r="D64" s="78"/>
      <c r="E64" s="78"/>
      <c r="F64" s="126"/>
      <c r="G64" s="126"/>
      <c r="H64" s="124"/>
      <c r="I64" s="77"/>
      <c r="J64" s="121"/>
      <c r="K64" s="37"/>
      <c r="L64" s="125"/>
      <c r="M64" s="36"/>
      <c r="N64" s="83"/>
      <c r="O64" s="21"/>
      <c r="Q64" s="77"/>
      <c r="R64" s="121"/>
      <c r="S64" s="37"/>
    </row>
    <row r="65" spans="1:19" ht="21">
      <c r="A65" s="38"/>
      <c r="B65" s="29"/>
      <c r="C65" s="45"/>
      <c r="D65" s="33"/>
      <c r="E65" s="33"/>
      <c r="F65" s="46"/>
      <c r="G65" s="46"/>
      <c r="H65" s="72"/>
      <c r="I65" s="33"/>
      <c r="J65" s="33"/>
      <c r="K65" s="39"/>
      <c r="L65" s="37"/>
      <c r="M65" s="36"/>
      <c r="N65" s="83"/>
      <c r="O65" s="21"/>
      <c r="Q65" s="33"/>
      <c r="R65" s="33"/>
      <c r="S65" s="39"/>
    </row>
    <row r="66" ht="21">
      <c r="H66" s="218"/>
    </row>
    <row r="80" spans="12:13" ht="21">
      <c r="L80" s="41" t="s">
        <v>432</v>
      </c>
      <c r="M80" s="42">
        <v>372762</v>
      </c>
    </row>
    <row r="82" spans="12:13" ht="21">
      <c r="L82" s="95" t="s">
        <v>661</v>
      </c>
      <c r="M82">
        <v>414679.41855749994</v>
      </c>
    </row>
    <row r="83" spans="12:13" ht="21">
      <c r="L83" s="95" t="s">
        <v>660</v>
      </c>
      <c r="M83">
        <v>360228.9354</v>
      </c>
    </row>
    <row r="84" spans="12:13" ht="21">
      <c r="L84" s="79" t="s">
        <v>628</v>
      </c>
      <c r="M84" s="110">
        <v>341410.342</v>
      </c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1"/>
  <headerFooter>
    <oddHeader>&amp;C&amp;"Cordia New,ตัวหนา"&amp;18แผนจัดซื้อวัสดุทั่วไป  ฝ่ายเภสัชกรรมชุมชน  โรงพยาบาลน้ำยืน  ประจำปีงบประมาณ  2558</oddHeader>
    <oddFooter>&amp;Cวัสดุทั่วไป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A1" sqref="A1"/>
    </sheetView>
  </sheetViews>
  <sheetFormatPr defaultColWidth="9.140625" defaultRowHeight="21.7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40.5">
      <c r="B1" s="481" t="s">
        <v>1601</v>
      </c>
      <c r="C1" s="481"/>
      <c r="D1" s="485"/>
      <c r="E1" s="485"/>
      <c r="F1" s="485"/>
    </row>
    <row r="2" spans="2:6" ht="21">
      <c r="B2" s="481" t="s">
        <v>1602</v>
      </c>
      <c r="C2" s="481"/>
      <c r="D2" s="485"/>
      <c r="E2" s="485"/>
      <c r="F2" s="485"/>
    </row>
    <row r="3" spans="2:6" ht="21">
      <c r="B3" s="482"/>
      <c r="C3" s="482"/>
      <c r="D3" s="486"/>
      <c r="E3" s="486"/>
      <c r="F3" s="486"/>
    </row>
    <row r="4" spans="2:6" ht="84">
      <c r="B4" s="482" t="s">
        <v>1603</v>
      </c>
      <c r="C4" s="482"/>
      <c r="D4" s="486"/>
      <c r="E4" s="486"/>
      <c r="F4" s="486"/>
    </row>
    <row r="5" spans="2:6" ht="21">
      <c r="B5" s="482"/>
      <c r="C5" s="482"/>
      <c r="D5" s="486"/>
      <c r="E5" s="486"/>
      <c r="F5" s="486"/>
    </row>
    <row r="6" spans="2:6" ht="40.5">
      <c r="B6" s="481" t="s">
        <v>1604</v>
      </c>
      <c r="C6" s="481"/>
      <c r="D6" s="485"/>
      <c r="E6" s="485" t="s">
        <v>1605</v>
      </c>
      <c r="F6" s="485" t="s">
        <v>1606</v>
      </c>
    </row>
    <row r="7" spans="2:6" ht="21" thickBot="1">
      <c r="B7" s="482"/>
      <c r="C7" s="482"/>
      <c r="D7" s="486"/>
      <c r="E7" s="486"/>
      <c r="F7" s="486"/>
    </row>
    <row r="8" spans="2:6" ht="63" thickBot="1">
      <c r="B8" s="483" t="s">
        <v>1607</v>
      </c>
      <c r="C8" s="484"/>
      <c r="D8" s="487"/>
      <c r="E8" s="487">
        <v>91</v>
      </c>
      <c r="F8" s="488" t="s">
        <v>1608</v>
      </c>
    </row>
    <row r="9" spans="2:6" ht="21">
      <c r="B9" s="482"/>
      <c r="C9" s="482"/>
      <c r="D9" s="486"/>
      <c r="E9" s="486"/>
      <c r="F9" s="486"/>
    </row>
    <row r="10" spans="2:6" ht="21">
      <c r="B10" s="482"/>
      <c r="C10" s="482"/>
      <c r="D10" s="486"/>
      <c r="E10" s="486"/>
      <c r="F10" s="4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54"/>
  <sheetViews>
    <sheetView workbookViewId="0" topLeftCell="E1">
      <pane ySplit="2" topLeftCell="A447" activePane="bottomLeft" state="frozen"/>
      <selection pane="topLeft" activeCell="A1" sqref="A1"/>
      <selection pane="bottomLeft" activeCell="E450" sqref="E450"/>
    </sheetView>
  </sheetViews>
  <sheetFormatPr defaultColWidth="9.140625" defaultRowHeight="21.75"/>
  <cols>
    <col min="1" max="1" width="6.57421875" style="74" customWidth="1"/>
    <col min="2" max="2" width="4.7109375" style="106" customWidth="1"/>
    <col min="3" max="3" width="9.00390625" style="0" hidden="1" customWidth="1"/>
    <col min="4" max="4" width="26.8515625" style="340" hidden="1" customWidth="1"/>
    <col min="5" max="5" width="33.7109375" style="0" customWidth="1"/>
    <col min="6" max="6" width="7.421875" style="0" customWidth="1"/>
    <col min="7" max="7" width="8.140625" style="0" customWidth="1"/>
    <col min="8" max="8" width="9.140625" style="6" customWidth="1"/>
    <col min="9" max="9" width="8.57421875" style="6" customWidth="1"/>
    <col min="10" max="10" width="6.8515625" style="6" customWidth="1"/>
    <col min="11" max="12" width="6.28125" style="70" customWidth="1"/>
    <col min="13" max="13" width="9.8515625" style="432" customWidth="1"/>
    <col min="14" max="14" width="7.140625" style="389" customWidth="1"/>
    <col min="15" max="15" width="9.57421875" style="212" customWidth="1"/>
    <col min="16" max="16" width="10.7109375" style="384" customWidth="1"/>
    <col min="17" max="17" width="11.8515625" style="194" customWidth="1"/>
    <col min="18" max="18" width="6.421875" style="6" customWidth="1"/>
    <col min="19" max="19" width="10.421875" style="6" customWidth="1"/>
    <col min="20" max="20" width="6.421875" style="106" customWidth="1"/>
    <col min="21" max="21" width="10.00390625" style="106" customWidth="1"/>
    <col min="22" max="22" width="6.421875" style="106" customWidth="1"/>
    <col min="23" max="23" width="11.421875" style="6" customWidth="1"/>
    <col min="24" max="24" width="6.7109375" style="106" customWidth="1"/>
    <col min="25" max="25" width="11.57421875" style="106" customWidth="1"/>
    <col min="26" max="26" width="7.8515625" style="0" customWidth="1"/>
    <col min="27" max="27" width="7.28125" style="0" customWidth="1"/>
    <col min="28" max="28" width="6.421875" style="0" customWidth="1"/>
    <col min="29" max="29" width="8.00390625" style="311" customWidth="1"/>
    <col min="30" max="30" width="19.57421875" style="311" customWidth="1"/>
    <col min="31" max="31" width="9.421875" style="358" customWidth="1"/>
    <col min="32" max="32" width="10.421875" style="358" customWidth="1"/>
    <col min="33" max="34" width="9.421875" style="0" customWidth="1"/>
    <col min="35" max="35" width="6.8515625" style="294" customWidth="1"/>
    <col min="36" max="36" width="16.00390625" style="320" customWidth="1"/>
  </cols>
  <sheetData>
    <row r="1" spans="1:38" ht="21.75">
      <c r="A1" s="462" t="s">
        <v>1337</v>
      </c>
      <c r="B1" s="23" t="s">
        <v>3</v>
      </c>
      <c r="C1" s="189" t="s">
        <v>1338</v>
      </c>
      <c r="D1" s="463" t="s">
        <v>1339</v>
      </c>
      <c r="E1" s="28" t="s">
        <v>1433</v>
      </c>
      <c r="F1" s="28" t="s">
        <v>1447</v>
      </c>
      <c r="G1" s="28" t="s">
        <v>1340</v>
      </c>
      <c r="H1" s="23" t="s">
        <v>5</v>
      </c>
      <c r="I1" s="23" t="s">
        <v>1434</v>
      </c>
      <c r="J1" s="464"/>
      <c r="K1" s="465" t="s">
        <v>1343</v>
      </c>
      <c r="L1" s="466"/>
      <c r="M1" s="467" t="s">
        <v>0</v>
      </c>
      <c r="N1" s="468" t="s">
        <v>1352</v>
      </c>
      <c r="O1" s="467" t="s">
        <v>0</v>
      </c>
      <c r="P1" s="469" t="s">
        <v>1586</v>
      </c>
      <c r="Q1" s="470" t="s">
        <v>1344</v>
      </c>
      <c r="R1" s="458" t="s">
        <v>1437</v>
      </c>
      <c r="S1" s="471"/>
      <c r="T1" s="458" t="s">
        <v>1438</v>
      </c>
      <c r="U1" s="459"/>
      <c r="V1" s="458" t="s">
        <v>1439</v>
      </c>
      <c r="W1" s="471"/>
      <c r="X1" s="458" t="s">
        <v>1440</v>
      </c>
      <c r="Y1" s="459"/>
      <c r="Z1" s="258" t="s">
        <v>666</v>
      </c>
      <c r="AA1" s="326"/>
      <c r="AB1" s="326"/>
      <c r="AC1" s="328" t="s">
        <v>1477</v>
      </c>
      <c r="AD1" s="328" t="s">
        <v>1585</v>
      </c>
      <c r="AE1" s="359" t="s">
        <v>5</v>
      </c>
      <c r="AF1" s="359" t="s">
        <v>1530</v>
      </c>
      <c r="AG1" s="55" t="s">
        <v>1450</v>
      </c>
      <c r="AH1" s="55" t="s">
        <v>8</v>
      </c>
      <c r="AI1" s="294" t="s">
        <v>1461</v>
      </c>
      <c r="AJ1" s="320" t="s">
        <v>1457</v>
      </c>
      <c r="AK1" s="55" t="s">
        <v>6</v>
      </c>
      <c r="AL1" s="55" t="s">
        <v>1458</v>
      </c>
    </row>
    <row r="2" spans="1:35" ht="21.75">
      <c r="A2" s="472"/>
      <c r="B2" s="473"/>
      <c r="C2" s="474"/>
      <c r="D2" s="475"/>
      <c r="E2" s="20"/>
      <c r="F2" s="20" t="s">
        <v>1446</v>
      </c>
      <c r="G2" s="20"/>
      <c r="H2" s="7"/>
      <c r="I2" s="20"/>
      <c r="J2" s="67" t="s">
        <v>1441</v>
      </c>
      <c r="K2" s="67" t="s">
        <v>1442</v>
      </c>
      <c r="L2" s="47">
        <v>2560</v>
      </c>
      <c r="M2" s="344" t="s">
        <v>1444</v>
      </c>
      <c r="N2" s="386" t="s">
        <v>6</v>
      </c>
      <c r="O2" s="344" t="s">
        <v>1445</v>
      </c>
      <c r="P2" s="476" t="s">
        <v>1434</v>
      </c>
      <c r="Q2" s="477" t="s">
        <v>1587</v>
      </c>
      <c r="R2" s="461" t="s">
        <v>7</v>
      </c>
      <c r="S2" s="7" t="s">
        <v>1346</v>
      </c>
      <c r="T2" s="7" t="s">
        <v>7</v>
      </c>
      <c r="U2" s="460" t="s">
        <v>1346</v>
      </c>
      <c r="V2" s="461" t="s">
        <v>7</v>
      </c>
      <c r="W2" s="7" t="s">
        <v>1346</v>
      </c>
      <c r="X2" s="7" t="s">
        <v>7</v>
      </c>
      <c r="Y2" s="460" t="s">
        <v>1346</v>
      </c>
      <c r="Z2" s="474"/>
      <c r="AA2" s="21"/>
      <c r="AB2" s="21"/>
      <c r="AG2" s="55" t="s">
        <v>1451</v>
      </c>
      <c r="AH2" s="55" t="s">
        <v>1345</v>
      </c>
      <c r="AI2" s="294" t="s">
        <v>1462</v>
      </c>
    </row>
    <row r="3" spans="1:38" ht="21.75">
      <c r="A3" s="72">
        <v>10949</v>
      </c>
      <c r="B3" s="33">
        <v>1</v>
      </c>
      <c r="C3" s="270">
        <v>309279</v>
      </c>
      <c r="D3" s="277" t="s">
        <v>673</v>
      </c>
      <c r="E3" s="260" t="s">
        <v>10</v>
      </c>
      <c r="F3" s="30">
        <v>1</v>
      </c>
      <c r="G3" s="29" t="s">
        <v>1386</v>
      </c>
      <c r="H3" s="32">
        <v>100</v>
      </c>
      <c r="I3" s="32" t="s">
        <v>390</v>
      </c>
      <c r="J3" s="128">
        <v>0</v>
      </c>
      <c r="K3" s="354">
        <v>0</v>
      </c>
      <c r="L3" s="120">
        <v>0</v>
      </c>
      <c r="M3" s="208">
        <v>1</v>
      </c>
      <c r="N3" s="387">
        <v>0</v>
      </c>
      <c r="O3" s="208">
        <f>M3-N3</f>
        <v>1</v>
      </c>
      <c r="P3" s="368">
        <v>184</v>
      </c>
      <c r="Q3" s="59">
        <f aca="true" t="shared" si="0" ref="Q3:Q35">P3*O3</f>
        <v>184</v>
      </c>
      <c r="R3" s="32">
        <v>1</v>
      </c>
      <c r="S3" s="35">
        <f aca="true" t="shared" si="1" ref="S3:S66">R3*P3</f>
        <v>184</v>
      </c>
      <c r="T3" s="121">
        <v>0</v>
      </c>
      <c r="U3" s="35">
        <f aca="true" t="shared" si="2" ref="U3:U66">T3*P3</f>
        <v>0</v>
      </c>
      <c r="V3" s="33">
        <v>0</v>
      </c>
      <c r="W3" s="35">
        <f aca="true" t="shared" si="3" ref="W3:W66">V3*P3</f>
        <v>0</v>
      </c>
      <c r="X3" s="121">
        <v>0</v>
      </c>
      <c r="Y3" s="35">
        <f aca="true" t="shared" si="4" ref="Y3:Y66">X3*P3</f>
        <v>0</v>
      </c>
      <c r="Z3" s="83"/>
      <c r="AA3" s="327">
        <f aca="true" t="shared" si="5" ref="AA3:AA66">R3+T3+V3+X3</f>
        <v>1</v>
      </c>
      <c r="AB3" s="327">
        <f aca="true" t="shared" si="6" ref="AB3:AB66">O3-AA3</f>
        <v>0</v>
      </c>
      <c r="AC3" s="311">
        <f aca="true" t="shared" si="7" ref="AC3:AC34">O3/4</f>
        <v>0.25</v>
      </c>
      <c r="AD3" s="456">
        <f>Q3/4</f>
        <v>46</v>
      </c>
      <c r="AJ3" s="320">
        <f aca="true" t="shared" si="8" ref="AJ3:AJ34">AG3/9*12</f>
        <v>0</v>
      </c>
      <c r="AL3">
        <f aca="true" t="shared" si="9" ref="AL3:AL34">AK3/H3</f>
        <v>0</v>
      </c>
    </row>
    <row r="4" spans="1:38" ht="21.75">
      <c r="A4" s="72">
        <v>10949</v>
      </c>
      <c r="B4" s="33">
        <v>2</v>
      </c>
      <c r="C4" s="83" t="s">
        <v>674</v>
      </c>
      <c r="D4" s="277" t="s">
        <v>1357</v>
      </c>
      <c r="E4" s="260" t="s">
        <v>11</v>
      </c>
      <c r="F4" s="30">
        <v>1</v>
      </c>
      <c r="G4" s="29" t="s">
        <v>1387</v>
      </c>
      <c r="H4" s="33">
        <v>50</v>
      </c>
      <c r="I4" s="33" t="s">
        <v>1379</v>
      </c>
      <c r="J4" s="128">
        <v>35</v>
      </c>
      <c r="K4" s="354">
        <v>21</v>
      </c>
      <c r="L4" s="120">
        <v>28</v>
      </c>
      <c r="M4" s="208">
        <f>(J4+K4+L4)/3*1.1</f>
        <v>30.800000000000004</v>
      </c>
      <c r="N4" s="387">
        <v>1</v>
      </c>
      <c r="O4" s="208">
        <v>30</v>
      </c>
      <c r="P4" s="368">
        <v>51.6315</v>
      </c>
      <c r="Q4" s="59">
        <f t="shared" si="0"/>
        <v>1548.9450000000002</v>
      </c>
      <c r="R4" s="33">
        <v>10</v>
      </c>
      <c r="S4" s="35">
        <f t="shared" si="1"/>
        <v>516.315</v>
      </c>
      <c r="T4" s="121">
        <v>10</v>
      </c>
      <c r="U4" s="35">
        <f t="shared" si="2"/>
        <v>516.315</v>
      </c>
      <c r="V4" s="33">
        <v>0</v>
      </c>
      <c r="W4" s="35">
        <f t="shared" si="3"/>
        <v>0</v>
      </c>
      <c r="X4" s="121">
        <v>10</v>
      </c>
      <c r="Y4" s="35">
        <f t="shared" si="4"/>
        <v>516.315</v>
      </c>
      <c r="Z4" s="83"/>
      <c r="AA4" s="327">
        <f t="shared" si="5"/>
        <v>30</v>
      </c>
      <c r="AB4" s="327">
        <f t="shared" si="6"/>
        <v>0</v>
      </c>
      <c r="AC4" s="311">
        <f t="shared" si="7"/>
        <v>7.5</v>
      </c>
      <c r="AD4" s="456">
        <f aca="true" t="shared" si="10" ref="AD4:AD67">Q4/4</f>
        <v>387.23625000000004</v>
      </c>
      <c r="AG4">
        <v>21</v>
      </c>
      <c r="AH4">
        <v>1084.23</v>
      </c>
      <c r="AI4" s="294" t="s">
        <v>1454</v>
      </c>
      <c r="AJ4" s="320">
        <f t="shared" si="8"/>
        <v>28</v>
      </c>
      <c r="AL4">
        <f t="shared" si="9"/>
        <v>0</v>
      </c>
    </row>
    <row r="5" spans="1:38" ht="21.75">
      <c r="A5" s="72">
        <v>10949</v>
      </c>
      <c r="B5" s="33">
        <v>3</v>
      </c>
      <c r="C5" s="83" t="s">
        <v>676</v>
      </c>
      <c r="D5" s="277" t="s">
        <v>675</v>
      </c>
      <c r="E5" s="260" t="s">
        <v>12</v>
      </c>
      <c r="F5" s="30">
        <v>1</v>
      </c>
      <c r="G5" s="29" t="s">
        <v>1386</v>
      </c>
      <c r="H5" s="33">
        <v>25</v>
      </c>
      <c r="I5" s="33" t="s">
        <v>390</v>
      </c>
      <c r="J5" s="128">
        <v>332</v>
      </c>
      <c r="K5" s="347">
        <v>510</v>
      </c>
      <c r="L5" s="120">
        <v>450.6666666666667</v>
      </c>
      <c r="M5" s="208">
        <v>500</v>
      </c>
      <c r="N5" s="387">
        <v>70</v>
      </c>
      <c r="O5" s="208">
        <f aca="true" t="shared" si="11" ref="O5:O67">M5-N5</f>
        <v>430</v>
      </c>
      <c r="P5" s="368">
        <v>60</v>
      </c>
      <c r="Q5" s="59">
        <f t="shared" si="0"/>
        <v>25800</v>
      </c>
      <c r="R5" s="33">
        <v>100</v>
      </c>
      <c r="S5" s="35">
        <f t="shared" si="1"/>
        <v>6000</v>
      </c>
      <c r="T5" s="121">
        <v>100</v>
      </c>
      <c r="U5" s="35">
        <f t="shared" si="2"/>
        <v>6000</v>
      </c>
      <c r="V5" s="33">
        <v>130</v>
      </c>
      <c r="W5" s="35">
        <f t="shared" si="3"/>
        <v>7800</v>
      </c>
      <c r="X5" s="121">
        <v>100</v>
      </c>
      <c r="Y5" s="35">
        <f t="shared" si="4"/>
        <v>6000</v>
      </c>
      <c r="Z5" s="83"/>
      <c r="AA5" s="327">
        <f t="shared" si="5"/>
        <v>430</v>
      </c>
      <c r="AB5" s="327">
        <f t="shared" si="6"/>
        <v>0</v>
      </c>
      <c r="AC5" s="311">
        <f t="shared" si="7"/>
        <v>107.5</v>
      </c>
      <c r="AD5" s="456">
        <f t="shared" si="10"/>
        <v>6450</v>
      </c>
      <c r="AG5">
        <v>338</v>
      </c>
      <c r="AH5">
        <v>16520</v>
      </c>
      <c r="AI5" s="294" t="s">
        <v>1537</v>
      </c>
      <c r="AJ5" s="320">
        <f t="shared" si="8"/>
        <v>450.6666666666667</v>
      </c>
      <c r="AL5">
        <f t="shared" si="9"/>
        <v>0</v>
      </c>
    </row>
    <row r="6" spans="1:38" ht="21.75">
      <c r="A6" s="72">
        <v>10949</v>
      </c>
      <c r="B6" s="33">
        <v>4</v>
      </c>
      <c r="C6" s="83" t="s">
        <v>1320</v>
      </c>
      <c r="D6" s="277" t="s">
        <v>1319</v>
      </c>
      <c r="E6" s="260" t="s">
        <v>222</v>
      </c>
      <c r="F6" s="30">
        <v>2</v>
      </c>
      <c r="G6" s="29" t="s">
        <v>1388</v>
      </c>
      <c r="H6" s="33">
        <v>1</v>
      </c>
      <c r="I6" s="33" t="s">
        <v>1379</v>
      </c>
      <c r="J6" s="46">
        <v>288</v>
      </c>
      <c r="K6" s="348">
        <v>192</v>
      </c>
      <c r="L6" s="120">
        <v>224</v>
      </c>
      <c r="M6" s="208">
        <f>(J6+K6+L6)/3*1.1</f>
        <v>258.1333333333333</v>
      </c>
      <c r="N6" s="387">
        <v>58</v>
      </c>
      <c r="O6" s="208">
        <v>200</v>
      </c>
      <c r="P6" s="368">
        <v>12.5</v>
      </c>
      <c r="Q6" s="59">
        <f t="shared" si="0"/>
        <v>2500</v>
      </c>
      <c r="R6" s="33">
        <v>100</v>
      </c>
      <c r="S6" s="35">
        <f t="shared" si="1"/>
        <v>1250</v>
      </c>
      <c r="T6" s="121">
        <v>0</v>
      </c>
      <c r="U6" s="35">
        <f t="shared" si="2"/>
        <v>0</v>
      </c>
      <c r="V6" s="33">
        <v>100</v>
      </c>
      <c r="W6" s="35">
        <f t="shared" si="3"/>
        <v>1250</v>
      </c>
      <c r="X6" s="121">
        <v>0</v>
      </c>
      <c r="Y6" s="35">
        <f t="shared" si="4"/>
        <v>0</v>
      </c>
      <c r="Z6" s="83"/>
      <c r="AA6" s="327">
        <f t="shared" si="5"/>
        <v>200</v>
      </c>
      <c r="AB6" s="327">
        <f t="shared" si="6"/>
        <v>0</v>
      </c>
      <c r="AC6" s="311">
        <f t="shared" si="7"/>
        <v>50</v>
      </c>
      <c r="AD6" s="456">
        <f t="shared" si="10"/>
        <v>625</v>
      </c>
      <c r="AG6">
        <v>168</v>
      </c>
      <c r="AH6">
        <v>2100</v>
      </c>
      <c r="AI6" s="294" t="s">
        <v>1535</v>
      </c>
      <c r="AJ6" s="320">
        <f t="shared" si="8"/>
        <v>224</v>
      </c>
      <c r="AL6">
        <f t="shared" si="9"/>
        <v>0</v>
      </c>
    </row>
    <row r="7" spans="1:38" ht="21.75">
      <c r="A7" s="72">
        <v>10949</v>
      </c>
      <c r="B7" s="33">
        <v>5</v>
      </c>
      <c r="C7" s="83" t="s">
        <v>678</v>
      </c>
      <c r="D7" s="277" t="s">
        <v>677</v>
      </c>
      <c r="E7" s="261" t="s">
        <v>520</v>
      </c>
      <c r="F7" s="30">
        <v>1</v>
      </c>
      <c r="G7" s="40" t="s">
        <v>1389</v>
      </c>
      <c r="H7" s="33">
        <v>1</v>
      </c>
      <c r="I7" s="33" t="s">
        <v>521</v>
      </c>
      <c r="J7" s="128">
        <v>48</v>
      </c>
      <c r="K7" s="347">
        <v>48</v>
      </c>
      <c r="L7" s="120">
        <v>48</v>
      </c>
      <c r="M7" s="208">
        <f>(J7+K7+L7)/3*1.1</f>
        <v>52.800000000000004</v>
      </c>
      <c r="N7" s="387">
        <v>3</v>
      </c>
      <c r="O7" s="208">
        <v>50</v>
      </c>
      <c r="P7" s="369">
        <v>409.1</v>
      </c>
      <c r="Q7" s="59">
        <f t="shared" si="0"/>
        <v>20455</v>
      </c>
      <c r="R7" s="33">
        <v>20</v>
      </c>
      <c r="S7" s="35">
        <f t="shared" si="1"/>
        <v>8182</v>
      </c>
      <c r="T7" s="121">
        <v>10</v>
      </c>
      <c r="U7" s="35">
        <f t="shared" si="2"/>
        <v>4091</v>
      </c>
      <c r="V7" s="33">
        <v>10</v>
      </c>
      <c r="W7" s="35">
        <f t="shared" si="3"/>
        <v>4091</v>
      </c>
      <c r="X7" s="121">
        <v>10</v>
      </c>
      <c r="Y7" s="35">
        <f t="shared" si="4"/>
        <v>4091</v>
      </c>
      <c r="Z7" s="83"/>
      <c r="AA7" s="327">
        <f t="shared" si="5"/>
        <v>50</v>
      </c>
      <c r="AB7" s="327">
        <f t="shared" si="6"/>
        <v>0</v>
      </c>
      <c r="AC7" s="311">
        <f t="shared" si="7"/>
        <v>12.5</v>
      </c>
      <c r="AD7" s="456">
        <f t="shared" si="10"/>
        <v>5113.75</v>
      </c>
      <c r="AG7">
        <v>36</v>
      </c>
      <c r="AH7">
        <v>14477.48</v>
      </c>
      <c r="AI7" s="294" t="s">
        <v>1533</v>
      </c>
      <c r="AJ7" s="320">
        <f t="shared" si="8"/>
        <v>48</v>
      </c>
      <c r="AL7">
        <f t="shared" si="9"/>
        <v>0</v>
      </c>
    </row>
    <row r="8" spans="1:38" ht="21.75">
      <c r="A8" s="72">
        <v>10949</v>
      </c>
      <c r="B8" s="33">
        <v>6</v>
      </c>
      <c r="C8" s="83" t="s">
        <v>680</v>
      </c>
      <c r="D8" s="277" t="s">
        <v>679</v>
      </c>
      <c r="E8" s="260" t="s">
        <v>13</v>
      </c>
      <c r="F8" s="30">
        <v>1</v>
      </c>
      <c r="G8" s="29" t="s">
        <v>1386</v>
      </c>
      <c r="H8" s="33">
        <v>500</v>
      </c>
      <c r="I8" s="33" t="s">
        <v>390</v>
      </c>
      <c r="J8" s="128">
        <v>23</v>
      </c>
      <c r="K8" s="347">
        <v>27</v>
      </c>
      <c r="L8" s="120">
        <v>14.666666666666668</v>
      </c>
      <c r="M8" s="208">
        <f>(J8+K8+L8)/3*1.1</f>
        <v>23.711111111111116</v>
      </c>
      <c r="N8" s="387">
        <v>4</v>
      </c>
      <c r="O8" s="208">
        <f t="shared" si="11"/>
        <v>19.711111111111116</v>
      </c>
      <c r="P8" s="368">
        <v>150</v>
      </c>
      <c r="Q8" s="59">
        <f t="shared" si="0"/>
        <v>2956.6666666666674</v>
      </c>
      <c r="R8" s="33">
        <v>10</v>
      </c>
      <c r="S8" s="35">
        <f t="shared" si="1"/>
        <v>1500</v>
      </c>
      <c r="T8" s="121">
        <v>0</v>
      </c>
      <c r="U8" s="35">
        <f t="shared" si="2"/>
        <v>0</v>
      </c>
      <c r="V8" s="33">
        <v>10</v>
      </c>
      <c r="W8" s="35">
        <f t="shared" si="3"/>
        <v>1500</v>
      </c>
      <c r="X8" s="121">
        <v>0</v>
      </c>
      <c r="Y8" s="35">
        <f t="shared" si="4"/>
        <v>0</v>
      </c>
      <c r="Z8" s="83"/>
      <c r="AA8" s="327">
        <f t="shared" si="5"/>
        <v>20</v>
      </c>
      <c r="AB8" s="327">
        <f t="shared" si="6"/>
        <v>-0.2888888888888843</v>
      </c>
      <c r="AC8" s="311">
        <f t="shared" si="7"/>
        <v>4.927777777777779</v>
      </c>
      <c r="AD8" s="456">
        <f t="shared" si="10"/>
        <v>739.1666666666669</v>
      </c>
      <c r="AG8">
        <v>11</v>
      </c>
      <c r="AH8">
        <v>1650</v>
      </c>
      <c r="AI8" s="294" t="s">
        <v>1533</v>
      </c>
      <c r="AJ8" s="320">
        <f t="shared" si="8"/>
        <v>14.666666666666668</v>
      </c>
      <c r="AL8">
        <f t="shared" si="9"/>
        <v>0</v>
      </c>
    </row>
    <row r="9" spans="1:38" ht="21.75">
      <c r="A9" s="72">
        <v>10949</v>
      </c>
      <c r="B9" s="33">
        <v>7</v>
      </c>
      <c r="C9" s="83" t="s">
        <v>682</v>
      </c>
      <c r="D9" s="277" t="s">
        <v>681</v>
      </c>
      <c r="E9" s="260" t="s">
        <v>14</v>
      </c>
      <c r="F9" s="30">
        <v>1</v>
      </c>
      <c r="G9" s="29" t="s">
        <v>1386</v>
      </c>
      <c r="H9" s="33">
        <v>100</v>
      </c>
      <c r="I9" s="33" t="s">
        <v>390</v>
      </c>
      <c r="J9" s="128">
        <v>51</v>
      </c>
      <c r="K9" s="347">
        <v>84</v>
      </c>
      <c r="L9" s="120">
        <v>62.66666666666667</v>
      </c>
      <c r="M9" s="208">
        <v>80</v>
      </c>
      <c r="N9" s="387">
        <v>10</v>
      </c>
      <c r="O9" s="208">
        <f t="shared" si="11"/>
        <v>70</v>
      </c>
      <c r="P9" s="368">
        <v>180</v>
      </c>
      <c r="Q9" s="59">
        <f t="shared" si="0"/>
        <v>12600</v>
      </c>
      <c r="R9" s="33">
        <v>20</v>
      </c>
      <c r="S9" s="35">
        <f t="shared" si="1"/>
        <v>3600</v>
      </c>
      <c r="T9" s="121">
        <v>20</v>
      </c>
      <c r="U9" s="35">
        <f t="shared" si="2"/>
        <v>3600</v>
      </c>
      <c r="V9" s="33">
        <v>10</v>
      </c>
      <c r="W9" s="35">
        <f t="shared" si="3"/>
        <v>1800</v>
      </c>
      <c r="X9" s="121">
        <v>20</v>
      </c>
      <c r="Y9" s="35">
        <f t="shared" si="4"/>
        <v>3600</v>
      </c>
      <c r="Z9" s="83"/>
      <c r="AA9" s="327">
        <f t="shared" si="5"/>
        <v>70</v>
      </c>
      <c r="AB9" s="327">
        <f t="shared" si="6"/>
        <v>0</v>
      </c>
      <c r="AC9" s="311">
        <f t="shared" si="7"/>
        <v>17.5</v>
      </c>
      <c r="AD9" s="456">
        <f t="shared" si="10"/>
        <v>3150</v>
      </c>
      <c r="AG9">
        <v>47</v>
      </c>
      <c r="AH9">
        <v>8610</v>
      </c>
      <c r="AI9" s="294" t="s">
        <v>1537</v>
      </c>
      <c r="AJ9" s="320">
        <f t="shared" si="8"/>
        <v>62.66666666666667</v>
      </c>
      <c r="AL9">
        <f t="shared" si="9"/>
        <v>0</v>
      </c>
    </row>
    <row r="10" spans="1:38" ht="21.75">
      <c r="A10" s="72">
        <v>10949</v>
      </c>
      <c r="B10" s="33">
        <v>8</v>
      </c>
      <c r="C10" s="83" t="s">
        <v>683</v>
      </c>
      <c r="D10" s="277" t="s">
        <v>681</v>
      </c>
      <c r="E10" s="260" t="s">
        <v>15</v>
      </c>
      <c r="F10" s="30">
        <v>1</v>
      </c>
      <c r="G10" s="29" t="s">
        <v>1390</v>
      </c>
      <c r="H10" s="33">
        <v>20</v>
      </c>
      <c r="I10" s="33" t="s">
        <v>1391</v>
      </c>
      <c r="J10" s="128">
        <v>505</v>
      </c>
      <c r="K10" s="347">
        <v>485</v>
      </c>
      <c r="L10" s="120">
        <v>433.33333333333337</v>
      </c>
      <c r="M10" s="208">
        <v>481</v>
      </c>
      <c r="N10" s="387">
        <v>21</v>
      </c>
      <c r="O10" s="208">
        <f t="shared" si="11"/>
        <v>460</v>
      </c>
      <c r="P10" s="368">
        <v>11</v>
      </c>
      <c r="Q10" s="59">
        <f t="shared" si="0"/>
        <v>5060</v>
      </c>
      <c r="R10" s="33">
        <v>120</v>
      </c>
      <c r="S10" s="35">
        <f t="shared" si="1"/>
        <v>1320</v>
      </c>
      <c r="T10" s="121">
        <v>120</v>
      </c>
      <c r="U10" s="35">
        <f t="shared" si="2"/>
        <v>1320</v>
      </c>
      <c r="V10" s="33">
        <v>120</v>
      </c>
      <c r="W10" s="35">
        <f t="shared" si="3"/>
        <v>1320</v>
      </c>
      <c r="X10" s="121">
        <v>100</v>
      </c>
      <c r="Y10" s="35">
        <f t="shared" si="4"/>
        <v>1100</v>
      </c>
      <c r="Z10" s="83"/>
      <c r="AA10" s="327">
        <f t="shared" si="5"/>
        <v>460</v>
      </c>
      <c r="AB10" s="327">
        <f t="shared" si="6"/>
        <v>0</v>
      </c>
      <c r="AC10" s="311">
        <f t="shared" si="7"/>
        <v>115</v>
      </c>
      <c r="AD10" s="456">
        <f t="shared" si="10"/>
        <v>1265</v>
      </c>
      <c r="AG10">
        <v>325</v>
      </c>
      <c r="AH10">
        <v>3575</v>
      </c>
      <c r="AI10" s="294" t="s">
        <v>1533</v>
      </c>
      <c r="AJ10" s="320">
        <f t="shared" si="8"/>
        <v>433.33333333333337</v>
      </c>
      <c r="AL10">
        <f t="shared" si="9"/>
        <v>0</v>
      </c>
    </row>
    <row r="11" spans="1:38" ht="21.75">
      <c r="A11" s="72">
        <v>10949</v>
      </c>
      <c r="B11" s="33">
        <v>9</v>
      </c>
      <c r="C11" s="83" t="s">
        <v>685</v>
      </c>
      <c r="D11" s="277" t="s">
        <v>684</v>
      </c>
      <c r="E11" s="260" t="s">
        <v>16</v>
      </c>
      <c r="F11" s="30">
        <v>1</v>
      </c>
      <c r="G11" s="29" t="s">
        <v>1386</v>
      </c>
      <c r="H11" s="33">
        <v>500</v>
      </c>
      <c r="I11" s="33" t="s">
        <v>390</v>
      </c>
      <c r="J11" s="128">
        <v>105</v>
      </c>
      <c r="K11" s="347">
        <v>118</v>
      </c>
      <c r="L11" s="120">
        <v>121.33333333333333</v>
      </c>
      <c r="M11" s="208">
        <v>126</v>
      </c>
      <c r="N11" s="387">
        <v>11</v>
      </c>
      <c r="O11" s="208">
        <f t="shared" si="11"/>
        <v>115</v>
      </c>
      <c r="P11" s="368">
        <v>190</v>
      </c>
      <c r="Q11" s="59">
        <f t="shared" si="0"/>
        <v>21850</v>
      </c>
      <c r="R11" s="33">
        <v>30</v>
      </c>
      <c r="S11" s="35">
        <f t="shared" si="1"/>
        <v>5700</v>
      </c>
      <c r="T11" s="121">
        <v>25</v>
      </c>
      <c r="U11" s="35">
        <f t="shared" si="2"/>
        <v>4750</v>
      </c>
      <c r="V11" s="33">
        <v>30</v>
      </c>
      <c r="W11" s="35">
        <f t="shared" si="3"/>
        <v>5700</v>
      </c>
      <c r="X11" s="121">
        <v>30</v>
      </c>
      <c r="Y11" s="35">
        <f t="shared" si="4"/>
        <v>5700</v>
      </c>
      <c r="Z11" s="83"/>
      <c r="AA11" s="327">
        <f t="shared" si="5"/>
        <v>115</v>
      </c>
      <c r="AB11" s="327">
        <f t="shared" si="6"/>
        <v>0</v>
      </c>
      <c r="AC11" s="311">
        <f t="shared" si="7"/>
        <v>28.75</v>
      </c>
      <c r="AD11" s="456">
        <f t="shared" si="10"/>
        <v>5462.5</v>
      </c>
      <c r="AG11">
        <v>91</v>
      </c>
      <c r="AH11">
        <v>17290</v>
      </c>
      <c r="AI11" s="294" t="s">
        <v>1537</v>
      </c>
      <c r="AJ11" s="320">
        <f t="shared" si="8"/>
        <v>121.33333333333333</v>
      </c>
      <c r="AL11">
        <f t="shared" si="9"/>
        <v>0</v>
      </c>
    </row>
    <row r="12" spans="1:38" ht="21.75">
      <c r="A12" s="72">
        <v>10949</v>
      </c>
      <c r="B12" s="33">
        <v>10</v>
      </c>
      <c r="C12" s="83" t="s">
        <v>687</v>
      </c>
      <c r="D12" s="277" t="s">
        <v>686</v>
      </c>
      <c r="E12" s="260" t="s">
        <v>17</v>
      </c>
      <c r="F12" s="30">
        <v>1</v>
      </c>
      <c r="G12" s="29" t="s">
        <v>1386</v>
      </c>
      <c r="H12" s="33">
        <v>500</v>
      </c>
      <c r="I12" s="33" t="s">
        <v>390</v>
      </c>
      <c r="J12" s="128">
        <v>6</v>
      </c>
      <c r="K12" s="347">
        <v>6</v>
      </c>
      <c r="L12" s="120">
        <v>5.333333333333333</v>
      </c>
      <c r="M12" s="208">
        <f>(J12+K12+L12)/3*1.1</f>
        <v>6.355555555555556</v>
      </c>
      <c r="N12" s="387">
        <v>2</v>
      </c>
      <c r="O12" s="208">
        <f t="shared" si="11"/>
        <v>4.355555555555556</v>
      </c>
      <c r="P12" s="368">
        <v>150</v>
      </c>
      <c r="Q12" s="59">
        <f t="shared" si="0"/>
        <v>653.3333333333334</v>
      </c>
      <c r="R12" s="33">
        <v>0</v>
      </c>
      <c r="S12" s="35">
        <f t="shared" si="1"/>
        <v>0</v>
      </c>
      <c r="T12" s="121">
        <v>2</v>
      </c>
      <c r="U12" s="35">
        <f t="shared" si="2"/>
        <v>300</v>
      </c>
      <c r="V12" s="33">
        <v>0</v>
      </c>
      <c r="W12" s="35">
        <f t="shared" si="3"/>
        <v>0</v>
      </c>
      <c r="X12" s="121">
        <v>2</v>
      </c>
      <c r="Y12" s="35">
        <f t="shared" si="4"/>
        <v>300</v>
      </c>
      <c r="Z12" s="83"/>
      <c r="AA12" s="327">
        <f t="shared" si="5"/>
        <v>4</v>
      </c>
      <c r="AB12" s="327">
        <f t="shared" si="6"/>
        <v>0.35555555555555607</v>
      </c>
      <c r="AC12" s="311">
        <f t="shared" si="7"/>
        <v>1.088888888888889</v>
      </c>
      <c r="AD12" s="456">
        <f t="shared" si="10"/>
        <v>163.33333333333334</v>
      </c>
      <c r="AG12">
        <v>4</v>
      </c>
      <c r="AH12">
        <v>600</v>
      </c>
      <c r="AI12" s="294" t="s">
        <v>1533</v>
      </c>
      <c r="AJ12" s="320">
        <f t="shared" si="8"/>
        <v>5.333333333333333</v>
      </c>
      <c r="AL12">
        <f t="shared" si="9"/>
        <v>0</v>
      </c>
    </row>
    <row r="13" spans="1:38" ht="21.75">
      <c r="A13" s="72">
        <v>10949</v>
      </c>
      <c r="B13" s="33">
        <v>11</v>
      </c>
      <c r="C13" s="83" t="s">
        <v>689</v>
      </c>
      <c r="D13" s="277" t="s">
        <v>688</v>
      </c>
      <c r="E13" s="260" t="s">
        <v>18</v>
      </c>
      <c r="F13" s="30">
        <v>1</v>
      </c>
      <c r="G13" s="29" t="s">
        <v>1389</v>
      </c>
      <c r="H13" s="33">
        <v>1</v>
      </c>
      <c r="I13" s="33" t="s">
        <v>521</v>
      </c>
      <c r="J13" s="128">
        <v>60</v>
      </c>
      <c r="K13" s="347">
        <v>120</v>
      </c>
      <c r="L13" s="120">
        <v>144</v>
      </c>
      <c r="M13" s="208">
        <v>145</v>
      </c>
      <c r="N13" s="387">
        <v>5</v>
      </c>
      <c r="O13" s="208">
        <f t="shared" si="11"/>
        <v>140</v>
      </c>
      <c r="P13" s="368">
        <v>92.55</v>
      </c>
      <c r="Q13" s="59">
        <f t="shared" si="0"/>
        <v>12957</v>
      </c>
      <c r="R13" s="33">
        <v>40</v>
      </c>
      <c r="S13" s="35">
        <f t="shared" si="1"/>
        <v>3702</v>
      </c>
      <c r="T13" s="121">
        <v>30</v>
      </c>
      <c r="U13" s="35">
        <f t="shared" si="2"/>
        <v>2776.5</v>
      </c>
      <c r="V13" s="33">
        <v>40</v>
      </c>
      <c r="W13" s="35">
        <f t="shared" si="3"/>
        <v>3702</v>
      </c>
      <c r="X13" s="121">
        <v>30</v>
      </c>
      <c r="Y13" s="35">
        <f t="shared" si="4"/>
        <v>2776.5</v>
      </c>
      <c r="Z13" s="83"/>
      <c r="AA13" s="327">
        <f t="shared" si="5"/>
        <v>140</v>
      </c>
      <c r="AB13" s="327">
        <f t="shared" si="6"/>
        <v>0</v>
      </c>
      <c r="AC13" s="311">
        <f t="shared" si="7"/>
        <v>35</v>
      </c>
      <c r="AD13" s="456">
        <f t="shared" si="10"/>
        <v>3239.25</v>
      </c>
      <c r="AG13">
        <v>108</v>
      </c>
      <c r="AH13">
        <v>9994.86</v>
      </c>
      <c r="AI13" s="294" t="s">
        <v>1454</v>
      </c>
      <c r="AJ13" s="320">
        <f t="shared" si="8"/>
        <v>144</v>
      </c>
      <c r="AL13">
        <f t="shared" si="9"/>
        <v>0</v>
      </c>
    </row>
    <row r="14" spans="1:38" ht="21.75">
      <c r="A14" s="72">
        <v>10949</v>
      </c>
      <c r="B14" s="33">
        <v>12</v>
      </c>
      <c r="C14" s="83" t="s">
        <v>691</v>
      </c>
      <c r="D14" s="277" t="s">
        <v>690</v>
      </c>
      <c r="E14" s="260" t="s">
        <v>19</v>
      </c>
      <c r="F14" s="30">
        <v>1</v>
      </c>
      <c r="G14" s="29" t="s">
        <v>1386</v>
      </c>
      <c r="H14" s="32">
        <v>500</v>
      </c>
      <c r="I14" s="32" t="s">
        <v>390</v>
      </c>
      <c r="J14" s="128">
        <v>264</v>
      </c>
      <c r="K14" s="347">
        <v>165</v>
      </c>
      <c r="L14" s="120">
        <v>182.66666666666666</v>
      </c>
      <c r="M14" s="208">
        <v>184</v>
      </c>
      <c r="N14" s="387">
        <v>24</v>
      </c>
      <c r="O14" s="208">
        <v>160</v>
      </c>
      <c r="P14" s="368">
        <v>93.41</v>
      </c>
      <c r="Q14" s="59">
        <f t="shared" si="0"/>
        <v>14945.599999999999</v>
      </c>
      <c r="R14" s="33">
        <v>40</v>
      </c>
      <c r="S14" s="35">
        <f t="shared" si="1"/>
        <v>3736.3999999999996</v>
      </c>
      <c r="T14" s="121">
        <v>40</v>
      </c>
      <c r="U14" s="35">
        <f t="shared" si="2"/>
        <v>3736.3999999999996</v>
      </c>
      <c r="V14" s="33">
        <v>40</v>
      </c>
      <c r="W14" s="35">
        <f t="shared" si="3"/>
        <v>3736.3999999999996</v>
      </c>
      <c r="X14" s="121">
        <v>40</v>
      </c>
      <c r="Y14" s="35">
        <f t="shared" si="4"/>
        <v>3736.3999999999996</v>
      </c>
      <c r="Z14" s="83"/>
      <c r="AA14" s="327">
        <f t="shared" si="5"/>
        <v>160</v>
      </c>
      <c r="AB14" s="327">
        <f t="shared" si="6"/>
        <v>0</v>
      </c>
      <c r="AC14" s="311">
        <f t="shared" si="7"/>
        <v>40</v>
      </c>
      <c r="AD14" s="456">
        <f t="shared" si="10"/>
        <v>3736.3999999999996</v>
      </c>
      <c r="AG14">
        <v>137</v>
      </c>
      <c r="AH14">
        <v>12788.97</v>
      </c>
      <c r="AI14" s="294" t="s">
        <v>1537</v>
      </c>
      <c r="AJ14" s="320">
        <f t="shared" si="8"/>
        <v>182.66666666666666</v>
      </c>
      <c r="AL14">
        <f t="shared" si="9"/>
        <v>0</v>
      </c>
    </row>
    <row r="15" spans="1:38" ht="21.75">
      <c r="A15" s="72">
        <v>10949</v>
      </c>
      <c r="B15" s="33">
        <v>13</v>
      </c>
      <c r="C15" s="83" t="s">
        <v>693</v>
      </c>
      <c r="D15" s="277" t="s">
        <v>692</v>
      </c>
      <c r="E15" s="260" t="s">
        <v>20</v>
      </c>
      <c r="F15" s="30">
        <v>1</v>
      </c>
      <c r="G15" s="29" t="s">
        <v>1386</v>
      </c>
      <c r="H15" s="33">
        <v>1000</v>
      </c>
      <c r="I15" s="33" t="s">
        <v>390</v>
      </c>
      <c r="J15" s="128">
        <v>43</v>
      </c>
      <c r="K15" s="347">
        <v>11</v>
      </c>
      <c r="L15" s="120">
        <v>25.333333333333336</v>
      </c>
      <c r="M15" s="208">
        <f>(J15+K15+L15)/3*1.1</f>
        <v>29.088888888888892</v>
      </c>
      <c r="N15" s="387">
        <v>4</v>
      </c>
      <c r="O15" s="208">
        <v>25</v>
      </c>
      <c r="P15" s="368">
        <v>374.5</v>
      </c>
      <c r="Q15" s="59">
        <f t="shared" si="0"/>
        <v>9362.5</v>
      </c>
      <c r="R15" s="33">
        <v>6</v>
      </c>
      <c r="S15" s="35">
        <f t="shared" si="1"/>
        <v>2247</v>
      </c>
      <c r="T15" s="121">
        <v>7</v>
      </c>
      <c r="U15" s="35">
        <f t="shared" si="2"/>
        <v>2621.5</v>
      </c>
      <c r="V15" s="33">
        <v>6</v>
      </c>
      <c r="W15" s="35">
        <f t="shared" si="3"/>
        <v>2247</v>
      </c>
      <c r="X15" s="121">
        <v>6</v>
      </c>
      <c r="Y15" s="35">
        <f t="shared" si="4"/>
        <v>2247</v>
      </c>
      <c r="Z15" s="83"/>
      <c r="AA15" s="327">
        <f t="shared" si="5"/>
        <v>25</v>
      </c>
      <c r="AB15" s="327">
        <f t="shared" si="6"/>
        <v>0</v>
      </c>
      <c r="AC15" s="311">
        <f t="shared" si="7"/>
        <v>6.25</v>
      </c>
      <c r="AD15" s="456">
        <f t="shared" si="10"/>
        <v>2340.625</v>
      </c>
      <c r="AG15">
        <v>19</v>
      </c>
      <c r="AH15">
        <v>7115.5</v>
      </c>
      <c r="AI15" s="294" t="s">
        <v>1533</v>
      </c>
      <c r="AJ15" s="320">
        <f t="shared" si="8"/>
        <v>25.333333333333336</v>
      </c>
      <c r="AL15">
        <f t="shared" si="9"/>
        <v>0</v>
      </c>
    </row>
    <row r="16" spans="1:38" ht="21.75">
      <c r="A16" s="72">
        <v>10949</v>
      </c>
      <c r="B16" s="33">
        <v>14</v>
      </c>
      <c r="C16" s="83" t="s">
        <v>695</v>
      </c>
      <c r="D16" s="277" t="s">
        <v>694</v>
      </c>
      <c r="E16" s="260" t="s">
        <v>21</v>
      </c>
      <c r="F16" s="30">
        <v>1</v>
      </c>
      <c r="G16" s="29" t="s">
        <v>1386</v>
      </c>
      <c r="H16" s="33">
        <v>100</v>
      </c>
      <c r="I16" s="33" t="s">
        <v>390</v>
      </c>
      <c r="J16" s="128">
        <v>7705</v>
      </c>
      <c r="K16" s="347">
        <v>10361</v>
      </c>
      <c r="L16" s="120">
        <v>10905.333333333334</v>
      </c>
      <c r="M16" s="208">
        <v>11696</v>
      </c>
      <c r="N16" s="387">
        <v>196</v>
      </c>
      <c r="O16" s="208">
        <f t="shared" si="11"/>
        <v>11500</v>
      </c>
      <c r="P16" s="379">
        <v>65</v>
      </c>
      <c r="Q16" s="59">
        <f t="shared" si="0"/>
        <v>747500</v>
      </c>
      <c r="R16" s="33">
        <v>2800</v>
      </c>
      <c r="S16" s="35">
        <f t="shared" si="1"/>
        <v>182000</v>
      </c>
      <c r="T16" s="121">
        <v>2900</v>
      </c>
      <c r="U16" s="35">
        <f t="shared" si="2"/>
        <v>188500</v>
      </c>
      <c r="V16" s="33">
        <v>2900</v>
      </c>
      <c r="W16" s="35">
        <f t="shared" si="3"/>
        <v>188500</v>
      </c>
      <c r="X16" s="121">
        <v>2900</v>
      </c>
      <c r="Y16" s="35">
        <f t="shared" si="4"/>
        <v>188500</v>
      </c>
      <c r="Z16" s="83"/>
      <c r="AA16" s="327">
        <f t="shared" si="5"/>
        <v>11500</v>
      </c>
      <c r="AB16" s="327">
        <f t="shared" si="6"/>
        <v>0</v>
      </c>
      <c r="AC16" s="311">
        <f t="shared" si="7"/>
        <v>2875</v>
      </c>
      <c r="AD16" s="456">
        <f t="shared" si="10"/>
        <v>186875</v>
      </c>
      <c r="AG16">
        <v>8179</v>
      </c>
      <c r="AH16">
        <v>495235</v>
      </c>
      <c r="AI16" s="294" t="s">
        <v>1536</v>
      </c>
      <c r="AJ16" s="320">
        <f t="shared" si="8"/>
        <v>10905.333333333334</v>
      </c>
      <c r="AL16">
        <f t="shared" si="9"/>
        <v>0</v>
      </c>
    </row>
    <row r="17" spans="1:38" ht="21.75">
      <c r="A17" s="72">
        <v>10949</v>
      </c>
      <c r="B17" s="33">
        <v>15</v>
      </c>
      <c r="C17" s="83" t="s">
        <v>697</v>
      </c>
      <c r="D17" s="277" t="s">
        <v>696</v>
      </c>
      <c r="E17" s="260" t="s">
        <v>22</v>
      </c>
      <c r="F17" s="30">
        <v>1</v>
      </c>
      <c r="G17" s="29" t="s">
        <v>1392</v>
      </c>
      <c r="H17" s="33">
        <v>60</v>
      </c>
      <c r="I17" s="33" t="s">
        <v>1391</v>
      </c>
      <c r="J17" s="128">
        <v>6930</v>
      </c>
      <c r="K17" s="347">
        <v>5560</v>
      </c>
      <c r="L17" s="120">
        <v>5413.333333333333</v>
      </c>
      <c r="M17" s="208">
        <v>5761</v>
      </c>
      <c r="N17" s="387">
        <v>1561</v>
      </c>
      <c r="O17" s="208">
        <f t="shared" si="11"/>
        <v>4200</v>
      </c>
      <c r="P17" s="368">
        <v>7</v>
      </c>
      <c r="Q17" s="59">
        <f t="shared" si="0"/>
        <v>29400</v>
      </c>
      <c r="R17" s="33">
        <v>1000</v>
      </c>
      <c r="S17" s="35">
        <f t="shared" si="1"/>
        <v>7000</v>
      </c>
      <c r="T17" s="121">
        <v>1000</v>
      </c>
      <c r="U17" s="35">
        <f t="shared" si="2"/>
        <v>7000</v>
      </c>
      <c r="V17" s="33">
        <v>1200</v>
      </c>
      <c r="W17" s="35">
        <f t="shared" si="3"/>
        <v>8400</v>
      </c>
      <c r="X17" s="121">
        <v>1000</v>
      </c>
      <c r="Y17" s="35">
        <f t="shared" si="4"/>
        <v>7000</v>
      </c>
      <c r="Z17" s="83"/>
      <c r="AA17" s="327">
        <f t="shared" si="5"/>
        <v>4200</v>
      </c>
      <c r="AB17" s="327">
        <f t="shared" si="6"/>
        <v>0</v>
      </c>
      <c r="AC17" s="311">
        <f t="shared" si="7"/>
        <v>1050</v>
      </c>
      <c r="AD17" s="456">
        <f t="shared" si="10"/>
        <v>7350</v>
      </c>
      <c r="AG17">
        <v>4060</v>
      </c>
      <c r="AH17">
        <v>28420</v>
      </c>
      <c r="AI17" s="294" t="s">
        <v>1537</v>
      </c>
      <c r="AJ17" s="320">
        <f t="shared" si="8"/>
        <v>5413.333333333333</v>
      </c>
      <c r="AL17">
        <f t="shared" si="9"/>
        <v>0</v>
      </c>
    </row>
    <row r="18" spans="1:38" ht="21.75">
      <c r="A18" s="72">
        <v>10949</v>
      </c>
      <c r="B18" s="33">
        <v>16</v>
      </c>
      <c r="C18" s="83" t="s">
        <v>699</v>
      </c>
      <c r="D18" s="277" t="s">
        <v>698</v>
      </c>
      <c r="E18" s="260" t="s">
        <v>23</v>
      </c>
      <c r="F18" s="30">
        <v>1</v>
      </c>
      <c r="G18" s="29" t="s">
        <v>1393</v>
      </c>
      <c r="H18" s="33">
        <v>500</v>
      </c>
      <c r="I18" s="33" t="s">
        <v>1394</v>
      </c>
      <c r="J18" s="128">
        <v>134</v>
      </c>
      <c r="K18" s="347">
        <v>102</v>
      </c>
      <c r="L18" s="120">
        <v>82.66666666666667</v>
      </c>
      <c r="M18" s="208">
        <v>97</v>
      </c>
      <c r="N18" s="387">
        <v>17</v>
      </c>
      <c r="O18" s="208">
        <v>80</v>
      </c>
      <c r="P18" s="368">
        <v>425.7895</v>
      </c>
      <c r="Q18" s="59">
        <f t="shared" si="0"/>
        <v>34063.159999999996</v>
      </c>
      <c r="R18" s="33">
        <v>20</v>
      </c>
      <c r="S18" s="35">
        <f t="shared" si="1"/>
        <v>8515.789999999999</v>
      </c>
      <c r="T18" s="121">
        <v>20</v>
      </c>
      <c r="U18" s="35">
        <f t="shared" si="2"/>
        <v>8515.789999999999</v>
      </c>
      <c r="V18" s="33">
        <v>20</v>
      </c>
      <c r="W18" s="35">
        <f t="shared" si="3"/>
        <v>8515.789999999999</v>
      </c>
      <c r="X18" s="121">
        <v>20</v>
      </c>
      <c r="Y18" s="35">
        <f t="shared" si="4"/>
        <v>8515.789999999999</v>
      </c>
      <c r="Z18" s="83"/>
      <c r="AA18" s="327">
        <f t="shared" si="5"/>
        <v>80</v>
      </c>
      <c r="AB18" s="327">
        <f t="shared" si="6"/>
        <v>0</v>
      </c>
      <c r="AC18" s="311">
        <f t="shared" si="7"/>
        <v>20</v>
      </c>
      <c r="AD18" s="456">
        <f t="shared" si="10"/>
        <v>8515.789999999999</v>
      </c>
      <c r="AG18">
        <v>62</v>
      </c>
      <c r="AH18">
        <v>26160</v>
      </c>
      <c r="AI18" s="294" t="s">
        <v>1536</v>
      </c>
      <c r="AJ18" s="320">
        <f t="shared" si="8"/>
        <v>82.66666666666667</v>
      </c>
      <c r="AL18">
        <f t="shared" si="9"/>
        <v>0</v>
      </c>
    </row>
    <row r="19" spans="1:38" ht="21.75">
      <c r="A19" s="72">
        <v>10949</v>
      </c>
      <c r="B19" s="33">
        <v>17</v>
      </c>
      <c r="C19" s="83">
        <v>241871</v>
      </c>
      <c r="D19" s="277" t="s">
        <v>700</v>
      </c>
      <c r="E19" s="260" t="s">
        <v>24</v>
      </c>
      <c r="F19" s="30">
        <v>1</v>
      </c>
      <c r="G19" s="29" t="s">
        <v>1393</v>
      </c>
      <c r="H19" s="33">
        <v>500</v>
      </c>
      <c r="I19" s="33" t="s">
        <v>1394</v>
      </c>
      <c r="J19" s="128">
        <v>372</v>
      </c>
      <c r="K19" s="347">
        <v>354</v>
      </c>
      <c r="L19" s="120">
        <v>270.6666666666667</v>
      </c>
      <c r="M19" s="208">
        <v>345</v>
      </c>
      <c r="N19" s="387">
        <v>65</v>
      </c>
      <c r="O19" s="208">
        <f t="shared" si="11"/>
        <v>280</v>
      </c>
      <c r="P19" s="368">
        <v>630</v>
      </c>
      <c r="Q19" s="59">
        <f t="shared" si="0"/>
        <v>176400</v>
      </c>
      <c r="R19" s="33">
        <v>70</v>
      </c>
      <c r="S19" s="35">
        <f t="shared" si="1"/>
        <v>44100</v>
      </c>
      <c r="T19" s="121">
        <v>70</v>
      </c>
      <c r="U19" s="35">
        <f t="shared" si="2"/>
        <v>44100</v>
      </c>
      <c r="V19" s="33">
        <v>70</v>
      </c>
      <c r="W19" s="35">
        <f t="shared" si="3"/>
        <v>44100</v>
      </c>
      <c r="X19" s="121">
        <v>70</v>
      </c>
      <c r="Y19" s="35">
        <f t="shared" si="4"/>
        <v>44100</v>
      </c>
      <c r="Z19" s="83"/>
      <c r="AA19" s="327">
        <f t="shared" si="5"/>
        <v>280</v>
      </c>
      <c r="AB19" s="327">
        <f t="shared" si="6"/>
        <v>0</v>
      </c>
      <c r="AC19" s="311">
        <f t="shared" si="7"/>
        <v>70</v>
      </c>
      <c r="AD19" s="456">
        <f t="shared" si="10"/>
        <v>44100</v>
      </c>
      <c r="AG19">
        <v>203</v>
      </c>
      <c r="AH19">
        <v>123600</v>
      </c>
      <c r="AI19" s="294" t="s">
        <v>1536</v>
      </c>
      <c r="AJ19" s="320">
        <f t="shared" si="8"/>
        <v>270.6666666666667</v>
      </c>
      <c r="AL19">
        <f t="shared" si="9"/>
        <v>0</v>
      </c>
    </row>
    <row r="20" spans="1:38" ht="21.75">
      <c r="A20" s="72">
        <v>10949</v>
      </c>
      <c r="B20" s="33">
        <v>18</v>
      </c>
      <c r="C20" s="83" t="s">
        <v>702</v>
      </c>
      <c r="D20" s="277" t="s">
        <v>701</v>
      </c>
      <c r="E20" s="260" t="s">
        <v>25</v>
      </c>
      <c r="F20" s="30">
        <v>1</v>
      </c>
      <c r="G20" s="29" t="s">
        <v>1396</v>
      </c>
      <c r="H20" s="33">
        <v>60</v>
      </c>
      <c r="I20" s="33" t="s">
        <v>1391</v>
      </c>
      <c r="J20" s="129">
        <v>8825</v>
      </c>
      <c r="K20" s="347">
        <v>8100</v>
      </c>
      <c r="L20" s="120">
        <v>5086.666666666667</v>
      </c>
      <c r="M20" s="208">
        <v>6500</v>
      </c>
      <c r="N20" s="387">
        <v>1500</v>
      </c>
      <c r="O20" s="208">
        <f t="shared" si="11"/>
        <v>5000</v>
      </c>
      <c r="P20" s="368">
        <v>10</v>
      </c>
      <c r="Q20" s="59">
        <f t="shared" si="0"/>
        <v>50000</v>
      </c>
      <c r="R20" s="33">
        <v>1200</v>
      </c>
      <c r="S20" s="35">
        <f t="shared" si="1"/>
        <v>12000</v>
      </c>
      <c r="T20" s="121">
        <v>1300</v>
      </c>
      <c r="U20" s="35">
        <f t="shared" si="2"/>
        <v>13000</v>
      </c>
      <c r="V20" s="33">
        <v>1200</v>
      </c>
      <c r="W20" s="35">
        <f t="shared" si="3"/>
        <v>12000</v>
      </c>
      <c r="X20" s="121">
        <v>1300</v>
      </c>
      <c r="Y20" s="35">
        <f t="shared" si="4"/>
        <v>13000</v>
      </c>
      <c r="Z20" s="83"/>
      <c r="AA20" s="327">
        <f t="shared" si="5"/>
        <v>5000</v>
      </c>
      <c r="AB20" s="327">
        <f t="shared" si="6"/>
        <v>0</v>
      </c>
      <c r="AC20" s="311">
        <f t="shared" si="7"/>
        <v>1250</v>
      </c>
      <c r="AD20" s="456">
        <f t="shared" si="10"/>
        <v>12500</v>
      </c>
      <c r="AG20">
        <v>3815</v>
      </c>
      <c r="AH20">
        <v>38150</v>
      </c>
      <c r="AI20" s="294" t="s">
        <v>1536</v>
      </c>
      <c r="AJ20" s="320">
        <f t="shared" si="8"/>
        <v>5086.666666666667</v>
      </c>
      <c r="AL20">
        <f t="shared" si="9"/>
        <v>0</v>
      </c>
    </row>
    <row r="21" spans="1:38" ht="21.75">
      <c r="A21" s="72">
        <v>10949</v>
      </c>
      <c r="B21" s="33">
        <v>19</v>
      </c>
      <c r="C21" s="83" t="s">
        <v>704</v>
      </c>
      <c r="D21" s="277" t="s">
        <v>703</v>
      </c>
      <c r="E21" s="260" t="s">
        <v>26</v>
      </c>
      <c r="F21" s="30">
        <v>1</v>
      </c>
      <c r="G21" s="29" t="s">
        <v>1397</v>
      </c>
      <c r="H21" s="33">
        <v>1</v>
      </c>
      <c r="I21" s="33" t="s">
        <v>392</v>
      </c>
      <c r="J21" s="129">
        <v>940</v>
      </c>
      <c r="K21" s="349">
        <v>650</v>
      </c>
      <c r="L21" s="120">
        <v>533.3333333333333</v>
      </c>
      <c r="M21" s="208">
        <v>650</v>
      </c>
      <c r="N21" s="387">
        <v>50</v>
      </c>
      <c r="O21" s="208">
        <f t="shared" si="11"/>
        <v>600</v>
      </c>
      <c r="P21" s="368">
        <v>12.09</v>
      </c>
      <c r="Q21" s="59">
        <f t="shared" si="0"/>
        <v>7254</v>
      </c>
      <c r="R21" s="33">
        <v>150</v>
      </c>
      <c r="S21" s="35">
        <f t="shared" si="1"/>
        <v>1813.5</v>
      </c>
      <c r="T21" s="121">
        <v>150</v>
      </c>
      <c r="U21" s="35">
        <f t="shared" si="2"/>
        <v>1813.5</v>
      </c>
      <c r="V21" s="33">
        <v>150</v>
      </c>
      <c r="W21" s="35">
        <f t="shared" si="3"/>
        <v>1813.5</v>
      </c>
      <c r="X21" s="121">
        <v>150</v>
      </c>
      <c r="Y21" s="35">
        <f t="shared" si="4"/>
        <v>1813.5</v>
      </c>
      <c r="Z21" s="83"/>
      <c r="AA21" s="327">
        <f t="shared" si="5"/>
        <v>600</v>
      </c>
      <c r="AB21" s="327">
        <f t="shared" si="6"/>
        <v>0</v>
      </c>
      <c r="AC21" s="311">
        <f t="shared" si="7"/>
        <v>150</v>
      </c>
      <c r="AD21" s="456">
        <f t="shared" si="10"/>
        <v>1813.5</v>
      </c>
      <c r="AG21">
        <v>400</v>
      </c>
      <c r="AH21">
        <v>4200</v>
      </c>
      <c r="AI21" s="294" t="s">
        <v>1533</v>
      </c>
      <c r="AJ21" s="320">
        <f t="shared" si="8"/>
        <v>533.3333333333333</v>
      </c>
      <c r="AL21">
        <f t="shared" si="9"/>
        <v>0</v>
      </c>
    </row>
    <row r="22" spans="1:38" s="399" customFormat="1" ht="21.75">
      <c r="A22" s="72">
        <v>10949</v>
      </c>
      <c r="B22" s="33">
        <v>20</v>
      </c>
      <c r="C22" s="390" t="s">
        <v>706</v>
      </c>
      <c r="D22" s="391" t="s">
        <v>705</v>
      </c>
      <c r="E22" s="392" t="s">
        <v>27</v>
      </c>
      <c r="F22" s="393">
        <v>1</v>
      </c>
      <c r="G22" s="394" t="s">
        <v>1397</v>
      </c>
      <c r="H22" s="368">
        <v>1</v>
      </c>
      <c r="I22" s="368" t="s">
        <v>392</v>
      </c>
      <c r="J22" s="390">
        <v>1250</v>
      </c>
      <c r="K22" s="395">
        <v>1000</v>
      </c>
      <c r="L22" s="377">
        <v>466.66666666666663</v>
      </c>
      <c r="M22" s="379">
        <v>806</v>
      </c>
      <c r="N22" s="385">
        <v>306</v>
      </c>
      <c r="O22" s="208">
        <f t="shared" si="11"/>
        <v>500</v>
      </c>
      <c r="P22" s="368">
        <v>7.49</v>
      </c>
      <c r="Q22" s="369">
        <f t="shared" si="0"/>
        <v>3745</v>
      </c>
      <c r="R22" s="368">
        <v>150</v>
      </c>
      <c r="S22" s="35">
        <f t="shared" si="1"/>
        <v>1123.5</v>
      </c>
      <c r="T22" s="377">
        <v>100</v>
      </c>
      <c r="U22" s="35">
        <f t="shared" si="2"/>
        <v>749</v>
      </c>
      <c r="V22" s="368">
        <v>150</v>
      </c>
      <c r="W22" s="35">
        <f t="shared" si="3"/>
        <v>1123.5</v>
      </c>
      <c r="X22" s="377">
        <v>100</v>
      </c>
      <c r="Y22" s="35">
        <f t="shared" si="4"/>
        <v>749</v>
      </c>
      <c r="Z22" s="390"/>
      <c r="AA22" s="327">
        <f t="shared" si="5"/>
        <v>500</v>
      </c>
      <c r="AB22" s="327">
        <f t="shared" si="6"/>
        <v>0</v>
      </c>
      <c r="AC22" s="399">
        <f t="shared" si="7"/>
        <v>125</v>
      </c>
      <c r="AD22" s="456">
        <f t="shared" si="10"/>
        <v>936.25</v>
      </c>
      <c r="AE22" s="400"/>
      <c r="AF22" s="400"/>
      <c r="AG22" s="399">
        <v>350</v>
      </c>
      <c r="AH22" s="399">
        <v>2522.5</v>
      </c>
      <c r="AI22" s="401" t="s">
        <v>1533</v>
      </c>
      <c r="AJ22" s="402">
        <f t="shared" si="8"/>
        <v>466.66666666666663</v>
      </c>
      <c r="AL22" s="399">
        <f t="shared" si="9"/>
        <v>0</v>
      </c>
    </row>
    <row r="23" spans="1:38" ht="21.75">
      <c r="A23" s="72">
        <v>10949</v>
      </c>
      <c r="B23" s="33">
        <v>21</v>
      </c>
      <c r="C23" s="83" t="s">
        <v>708</v>
      </c>
      <c r="D23" s="277" t="s">
        <v>707</v>
      </c>
      <c r="E23" s="260" t="s">
        <v>28</v>
      </c>
      <c r="F23" s="30">
        <v>1</v>
      </c>
      <c r="G23" s="29" t="s">
        <v>1397</v>
      </c>
      <c r="H23" s="33">
        <v>1</v>
      </c>
      <c r="I23" s="33" t="s">
        <v>392</v>
      </c>
      <c r="J23" s="129">
        <v>500</v>
      </c>
      <c r="K23" s="349">
        <v>800</v>
      </c>
      <c r="L23" s="120">
        <v>400</v>
      </c>
      <c r="M23" s="208">
        <v>660</v>
      </c>
      <c r="N23" s="387">
        <v>100</v>
      </c>
      <c r="O23" s="208">
        <f t="shared" si="11"/>
        <v>560</v>
      </c>
      <c r="P23" s="368">
        <v>8.56</v>
      </c>
      <c r="Q23" s="59">
        <f t="shared" si="0"/>
        <v>4793.6</v>
      </c>
      <c r="R23" s="33">
        <v>140</v>
      </c>
      <c r="S23" s="35">
        <f t="shared" si="1"/>
        <v>1198.4</v>
      </c>
      <c r="T23" s="121">
        <v>140</v>
      </c>
      <c r="U23" s="35">
        <f t="shared" si="2"/>
        <v>1198.4</v>
      </c>
      <c r="V23" s="33">
        <v>140</v>
      </c>
      <c r="W23" s="35">
        <f t="shared" si="3"/>
        <v>1198.4</v>
      </c>
      <c r="X23" s="121">
        <v>140</v>
      </c>
      <c r="Y23" s="35">
        <f t="shared" si="4"/>
        <v>1198.4</v>
      </c>
      <c r="Z23" s="83"/>
      <c r="AA23" s="327">
        <f t="shared" si="5"/>
        <v>560</v>
      </c>
      <c r="AB23" s="327">
        <f t="shared" si="6"/>
        <v>0</v>
      </c>
      <c r="AC23" s="311">
        <f t="shared" si="7"/>
        <v>140</v>
      </c>
      <c r="AD23" s="456">
        <f t="shared" si="10"/>
        <v>1198.4</v>
      </c>
      <c r="AG23">
        <v>300</v>
      </c>
      <c r="AH23">
        <v>2400</v>
      </c>
      <c r="AI23" s="294" t="s">
        <v>1533</v>
      </c>
      <c r="AJ23" s="320">
        <f t="shared" si="8"/>
        <v>400</v>
      </c>
      <c r="AL23">
        <f t="shared" si="9"/>
        <v>0</v>
      </c>
    </row>
    <row r="24" spans="1:38" ht="21.75">
      <c r="A24" s="72">
        <v>10949</v>
      </c>
      <c r="B24" s="33">
        <v>22</v>
      </c>
      <c r="C24" s="83" t="s">
        <v>1322</v>
      </c>
      <c r="D24" s="277" t="s">
        <v>1321</v>
      </c>
      <c r="E24" s="260" t="s">
        <v>223</v>
      </c>
      <c r="F24" s="30">
        <v>2</v>
      </c>
      <c r="G24" s="29" t="s">
        <v>1388</v>
      </c>
      <c r="H24" s="33">
        <v>30</v>
      </c>
      <c r="I24" s="33" t="s">
        <v>1379</v>
      </c>
      <c r="J24" s="46">
        <v>16156</v>
      </c>
      <c r="K24" s="348">
        <v>13310</v>
      </c>
      <c r="L24" s="120">
        <v>12986.666666666666</v>
      </c>
      <c r="M24" s="208">
        <v>13805</v>
      </c>
      <c r="N24" s="387">
        <v>1505</v>
      </c>
      <c r="O24" s="208">
        <f t="shared" si="11"/>
        <v>12300</v>
      </c>
      <c r="P24" s="368">
        <v>8.44</v>
      </c>
      <c r="Q24" s="59">
        <f t="shared" si="0"/>
        <v>103812</v>
      </c>
      <c r="R24" s="33">
        <v>3300</v>
      </c>
      <c r="S24" s="35">
        <f t="shared" si="1"/>
        <v>27852</v>
      </c>
      <c r="T24" s="121">
        <v>3000</v>
      </c>
      <c r="U24" s="35">
        <f t="shared" si="2"/>
        <v>25320</v>
      </c>
      <c r="V24" s="33">
        <v>3000</v>
      </c>
      <c r="W24" s="35">
        <f t="shared" si="3"/>
        <v>25320</v>
      </c>
      <c r="X24" s="121">
        <v>3000</v>
      </c>
      <c r="Y24" s="35">
        <f t="shared" si="4"/>
        <v>25320</v>
      </c>
      <c r="Z24" s="83"/>
      <c r="AA24" s="327">
        <f t="shared" si="5"/>
        <v>12300</v>
      </c>
      <c r="AB24" s="327">
        <f t="shared" si="6"/>
        <v>0</v>
      </c>
      <c r="AC24" s="311">
        <f t="shared" si="7"/>
        <v>3075</v>
      </c>
      <c r="AD24" s="456">
        <f t="shared" si="10"/>
        <v>25953</v>
      </c>
      <c r="AG24">
        <v>9740</v>
      </c>
      <c r="AH24">
        <v>82095.59999999998</v>
      </c>
      <c r="AI24" s="294" t="s">
        <v>1539</v>
      </c>
      <c r="AJ24" s="320">
        <f t="shared" si="8"/>
        <v>12986.666666666666</v>
      </c>
      <c r="AL24">
        <f t="shared" si="9"/>
        <v>0</v>
      </c>
    </row>
    <row r="25" spans="1:38" ht="21.75">
      <c r="A25" s="72">
        <v>10949</v>
      </c>
      <c r="B25" s="33">
        <v>23</v>
      </c>
      <c r="C25" s="83"/>
      <c r="D25" s="277"/>
      <c r="E25" s="264" t="s">
        <v>1366</v>
      </c>
      <c r="F25" s="30">
        <v>1</v>
      </c>
      <c r="G25" s="29" t="s">
        <v>1389</v>
      </c>
      <c r="H25" s="32">
        <v>1</v>
      </c>
      <c r="I25" s="32" t="s">
        <v>392</v>
      </c>
      <c r="J25" s="129">
        <v>75</v>
      </c>
      <c r="K25" s="349">
        <v>0</v>
      </c>
      <c r="L25" s="120">
        <v>0</v>
      </c>
      <c r="M25" s="208">
        <v>0</v>
      </c>
      <c r="N25" s="387">
        <v>25</v>
      </c>
      <c r="O25" s="208">
        <v>0</v>
      </c>
      <c r="P25" s="368">
        <v>535</v>
      </c>
      <c r="Q25" s="59">
        <f t="shared" si="0"/>
        <v>0</v>
      </c>
      <c r="R25" s="33">
        <v>0</v>
      </c>
      <c r="S25" s="35">
        <f t="shared" si="1"/>
        <v>0</v>
      </c>
      <c r="T25" s="121">
        <v>0</v>
      </c>
      <c r="U25" s="35">
        <f t="shared" si="2"/>
        <v>0</v>
      </c>
      <c r="V25" s="33">
        <v>0</v>
      </c>
      <c r="W25" s="35">
        <f t="shared" si="3"/>
        <v>0</v>
      </c>
      <c r="X25" s="121">
        <v>0</v>
      </c>
      <c r="Y25" s="35">
        <f t="shared" si="4"/>
        <v>0</v>
      </c>
      <c r="Z25" s="83"/>
      <c r="AA25" s="327">
        <f t="shared" si="5"/>
        <v>0</v>
      </c>
      <c r="AB25" s="327">
        <f t="shared" si="6"/>
        <v>0</v>
      </c>
      <c r="AC25" s="311">
        <f t="shared" si="7"/>
        <v>0</v>
      </c>
      <c r="AD25" s="456">
        <f t="shared" si="10"/>
        <v>0</v>
      </c>
      <c r="AJ25" s="320">
        <f t="shared" si="8"/>
        <v>0</v>
      </c>
      <c r="AL25">
        <f t="shared" si="9"/>
        <v>0</v>
      </c>
    </row>
    <row r="26" spans="1:38" ht="21.75">
      <c r="A26" s="72">
        <v>10949</v>
      </c>
      <c r="B26" s="33">
        <v>24</v>
      </c>
      <c r="C26" s="83" t="s">
        <v>1324</v>
      </c>
      <c r="D26" s="277" t="s">
        <v>1323</v>
      </c>
      <c r="E26" s="260" t="s">
        <v>224</v>
      </c>
      <c r="F26" s="30">
        <v>1</v>
      </c>
      <c r="G26" s="29" t="s">
        <v>1390</v>
      </c>
      <c r="H26" s="33">
        <v>240</v>
      </c>
      <c r="I26" s="33" t="s">
        <v>1391</v>
      </c>
      <c r="J26" s="46">
        <v>9358</v>
      </c>
      <c r="K26" s="348">
        <v>9740</v>
      </c>
      <c r="L26" s="120">
        <v>7604</v>
      </c>
      <c r="M26" s="208">
        <f>(J26+K26+L26)/3*1.1</f>
        <v>9790.733333333334</v>
      </c>
      <c r="N26" s="387">
        <v>1791</v>
      </c>
      <c r="O26" s="208">
        <v>8000</v>
      </c>
      <c r="P26" s="368">
        <v>14</v>
      </c>
      <c r="Q26" s="59">
        <f t="shared" si="0"/>
        <v>112000</v>
      </c>
      <c r="R26" s="33">
        <v>2000</v>
      </c>
      <c r="S26" s="35">
        <f t="shared" si="1"/>
        <v>28000</v>
      </c>
      <c r="T26" s="121">
        <v>2000</v>
      </c>
      <c r="U26" s="35">
        <f t="shared" si="2"/>
        <v>28000</v>
      </c>
      <c r="V26" s="33">
        <v>2000</v>
      </c>
      <c r="W26" s="35">
        <f t="shared" si="3"/>
        <v>28000</v>
      </c>
      <c r="X26" s="121">
        <v>2000</v>
      </c>
      <c r="Y26" s="35">
        <f t="shared" si="4"/>
        <v>28000</v>
      </c>
      <c r="Z26" s="83"/>
      <c r="AA26" s="327">
        <f t="shared" si="5"/>
        <v>8000</v>
      </c>
      <c r="AB26" s="327">
        <f t="shared" si="6"/>
        <v>0</v>
      </c>
      <c r="AC26" s="311">
        <f t="shared" si="7"/>
        <v>2000</v>
      </c>
      <c r="AD26" s="456">
        <f t="shared" si="10"/>
        <v>28000</v>
      </c>
      <c r="AG26">
        <v>5703</v>
      </c>
      <c r="AH26">
        <v>79842</v>
      </c>
      <c r="AI26" s="294" t="s">
        <v>1539</v>
      </c>
      <c r="AJ26" s="320">
        <f t="shared" si="8"/>
        <v>7604</v>
      </c>
      <c r="AL26">
        <f t="shared" si="9"/>
        <v>0</v>
      </c>
    </row>
    <row r="27" spans="1:38" s="232" customFormat="1" ht="21.75">
      <c r="A27" s="72">
        <v>10949</v>
      </c>
      <c r="B27" s="33">
        <v>25</v>
      </c>
      <c r="C27" s="129" t="s">
        <v>710</v>
      </c>
      <c r="D27" s="337" t="s">
        <v>709</v>
      </c>
      <c r="E27" s="279" t="s">
        <v>393</v>
      </c>
      <c r="F27" s="280">
        <v>1</v>
      </c>
      <c r="G27" s="226" t="s">
        <v>1398</v>
      </c>
      <c r="H27" s="227">
        <v>1</v>
      </c>
      <c r="I27" s="227" t="s">
        <v>403</v>
      </c>
      <c r="J27" s="129">
        <v>2732</v>
      </c>
      <c r="K27" s="347">
        <v>2650</v>
      </c>
      <c r="L27" s="120">
        <v>2720</v>
      </c>
      <c r="M27" s="208">
        <f>(J27+K27+L27)/3*1.1</f>
        <v>2970.7333333333336</v>
      </c>
      <c r="N27" s="387">
        <v>1051</v>
      </c>
      <c r="O27" s="208">
        <v>1920</v>
      </c>
      <c r="P27" s="368">
        <v>9.35</v>
      </c>
      <c r="Q27" s="423">
        <f t="shared" si="0"/>
        <v>17952</v>
      </c>
      <c r="R27" s="227">
        <v>480</v>
      </c>
      <c r="S27" s="35">
        <f t="shared" si="1"/>
        <v>4488</v>
      </c>
      <c r="T27" s="237">
        <v>480</v>
      </c>
      <c r="U27" s="35">
        <f t="shared" si="2"/>
        <v>4488</v>
      </c>
      <c r="V27" s="227">
        <v>480</v>
      </c>
      <c r="W27" s="35">
        <f t="shared" si="3"/>
        <v>4488</v>
      </c>
      <c r="X27" s="237">
        <v>480</v>
      </c>
      <c r="Y27" s="35">
        <f t="shared" si="4"/>
        <v>4488</v>
      </c>
      <c r="Z27" s="129"/>
      <c r="AA27" s="327">
        <f t="shared" si="5"/>
        <v>1920</v>
      </c>
      <c r="AB27" s="327">
        <f t="shared" si="6"/>
        <v>0</v>
      </c>
      <c r="AC27" s="311">
        <f t="shared" si="7"/>
        <v>480</v>
      </c>
      <c r="AD27" s="456">
        <f t="shared" si="10"/>
        <v>4488</v>
      </c>
      <c r="AE27" s="358"/>
      <c r="AF27" s="358"/>
      <c r="AG27" s="232">
        <v>2040</v>
      </c>
      <c r="AH27" s="232">
        <v>19074.000000000022</v>
      </c>
      <c r="AI27" s="317"/>
      <c r="AJ27" s="320">
        <f t="shared" si="8"/>
        <v>2720</v>
      </c>
      <c r="AL27">
        <f t="shared" si="9"/>
        <v>0</v>
      </c>
    </row>
    <row r="28" spans="1:38" ht="21.75">
      <c r="A28" s="72">
        <v>10949</v>
      </c>
      <c r="B28" s="33">
        <v>26</v>
      </c>
      <c r="C28" s="83" t="s">
        <v>712</v>
      </c>
      <c r="D28" s="277" t="s">
        <v>711</v>
      </c>
      <c r="E28" s="260" t="s">
        <v>29</v>
      </c>
      <c r="F28" s="30">
        <v>1</v>
      </c>
      <c r="G28" s="29" t="s">
        <v>1398</v>
      </c>
      <c r="H28" s="33">
        <v>450</v>
      </c>
      <c r="I28" s="33" t="s">
        <v>1391</v>
      </c>
      <c r="J28" s="129">
        <v>179</v>
      </c>
      <c r="K28" s="349">
        <v>210</v>
      </c>
      <c r="L28" s="120">
        <v>168</v>
      </c>
      <c r="M28" s="208">
        <f>(J28+K28+L28)/3*1.1</f>
        <v>204.23333333333335</v>
      </c>
      <c r="N28" s="387">
        <v>60</v>
      </c>
      <c r="O28" s="208">
        <v>144</v>
      </c>
      <c r="P28" s="368">
        <v>69</v>
      </c>
      <c r="Q28" s="59">
        <f t="shared" si="0"/>
        <v>9936</v>
      </c>
      <c r="R28" s="33">
        <v>0</v>
      </c>
      <c r="S28" s="35">
        <f t="shared" si="1"/>
        <v>0</v>
      </c>
      <c r="T28" s="121">
        <v>72</v>
      </c>
      <c r="U28" s="35">
        <f t="shared" si="2"/>
        <v>4968</v>
      </c>
      <c r="V28" s="33">
        <v>0</v>
      </c>
      <c r="W28" s="35">
        <f t="shared" si="3"/>
        <v>0</v>
      </c>
      <c r="X28" s="121">
        <v>72</v>
      </c>
      <c r="Y28" s="35">
        <f t="shared" si="4"/>
        <v>4968</v>
      </c>
      <c r="Z28" s="83"/>
      <c r="AA28" s="327">
        <f t="shared" si="5"/>
        <v>144</v>
      </c>
      <c r="AB28" s="327">
        <f t="shared" si="6"/>
        <v>0</v>
      </c>
      <c r="AC28" s="311">
        <f t="shared" si="7"/>
        <v>36</v>
      </c>
      <c r="AD28" s="456">
        <f t="shared" si="10"/>
        <v>2484</v>
      </c>
      <c r="AG28">
        <v>126</v>
      </c>
      <c r="AH28">
        <v>8694</v>
      </c>
      <c r="AI28" s="294" t="s">
        <v>1537</v>
      </c>
      <c r="AJ28" s="320">
        <f t="shared" si="8"/>
        <v>168</v>
      </c>
      <c r="AL28">
        <f t="shared" si="9"/>
        <v>0</v>
      </c>
    </row>
    <row r="29" spans="1:38" ht="21.75">
      <c r="A29" s="72">
        <v>10949</v>
      </c>
      <c r="B29" s="33">
        <v>27</v>
      </c>
      <c r="C29" s="83" t="s">
        <v>714</v>
      </c>
      <c r="D29" s="277" t="s">
        <v>713</v>
      </c>
      <c r="E29" s="261" t="s">
        <v>522</v>
      </c>
      <c r="F29" s="30">
        <v>1</v>
      </c>
      <c r="G29" s="40" t="s">
        <v>1386</v>
      </c>
      <c r="H29" s="33">
        <v>12</v>
      </c>
      <c r="I29" s="33" t="s">
        <v>390</v>
      </c>
      <c r="J29" s="129">
        <v>20</v>
      </c>
      <c r="K29" s="349">
        <v>40</v>
      </c>
      <c r="L29" s="120">
        <v>60</v>
      </c>
      <c r="M29" s="208">
        <v>80</v>
      </c>
      <c r="N29" s="387">
        <v>0</v>
      </c>
      <c r="O29" s="208">
        <f t="shared" si="11"/>
        <v>80</v>
      </c>
      <c r="P29" s="369">
        <v>165</v>
      </c>
      <c r="Q29" s="59">
        <f t="shared" si="0"/>
        <v>13200</v>
      </c>
      <c r="R29" s="33">
        <v>40</v>
      </c>
      <c r="S29" s="35">
        <f t="shared" si="1"/>
        <v>6600</v>
      </c>
      <c r="T29" s="121">
        <v>0</v>
      </c>
      <c r="U29" s="35">
        <f t="shared" si="2"/>
        <v>0</v>
      </c>
      <c r="V29" s="33">
        <v>40</v>
      </c>
      <c r="W29" s="35">
        <f t="shared" si="3"/>
        <v>6600</v>
      </c>
      <c r="X29" s="121">
        <v>0</v>
      </c>
      <c r="Y29" s="35">
        <f t="shared" si="4"/>
        <v>0</v>
      </c>
      <c r="Z29" s="83"/>
      <c r="AA29" s="327">
        <f t="shared" si="5"/>
        <v>80</v>
      </c>
      <c r="AB29" s="327">
        <f t="shared" si="6"/>
        <v>0</v>
      </c>
      <c r="AC29" s="311">
        <f t="shared" si="7"/>
        <v>20</v>
      </c>
      <c r="AD29" s="456">
        <f t="shared" si="10"/>
        <v>3300</v>
      </c>
      <c r="AG29">
        <v>45</v>
      </c>
      <c r="AH29">
        <v>7425</v>
      </c>
      <c r="AI29" s="294" t="s">
        <v>1533</v>
      </c>
      <c r="AJ29" s="320">
        <f t="shared" si="8"/>
        <v>60</v>
      </c>
      <c r="AL29">
        <f t="shared" si="9"/>
        <v>0</v>
      </c>
    </row>
    <row r="30" spans="1:38" ht="21.75">
      <c r="A30" s="72">
        <v>10949</v>
      </c>
      <c r="B30" s="33">
        <v>28</v>
      </c>
      <c r="C30" s="83" t="s">
        <v>716</v>
      </c>
      <c r="D30" s="277" t="s">
        <v>715</v>
      </c>
      <c r="E30" s="261" t="s">
        <v>523</v>
      </c>
      <c r="F30" s="30">
        <v>1</v>
      </c>
      <c r="G30" s="40" t="s">
        <v>1389</v>
      </c>
      <c r="H30" s="33">
        <v>1</v>
      </c>
      <c r="I30" s="33" t="s">
        <v>521</v>
      </c>
      <c r="J30" s="129">
        <v>0</v>
      </c>
      <c r="K30" s="349">
        <v>0</v>
      </c>
      <c r="L30" s="120">
        <v>0</v>
      </c>
      <c r="M30" s="208">
        <f>(J30+K30+L30)/3*1.1</f>
        <v>0</v>
      </c>
      <c r="N30" s="387">
        <v>0</v>
      </c>
      <c r="O30" s="208">
        <f t="shared" si="11"/>
        <v>0</v>
      </c>
      <c r="P30" s="369">
        <v>133</v>
      </c>
      <c r="Q30" s="59">
        <f t="shared" si="0"/>
        <v>0</v>
      </c>
      <c r="R30" s="33">
        <v>0</v>
      </c>
      <c r="S30" s="35">
        <f t="shared" si="1"/>
        <v>0</v>
      </c>
      <c r="T30" s="121">
        <v>0</v>
      </c>
      <c r="U30" s="35">
        <f t="shared" si="2"/>
        <v>0</v>
      </c>
      <c r="V30" s="33">
        <v>0</v>
      </c>
      <c r="W30" s="35">
        <f t="shared" si="3"/>
        <v>0</v>
      </c>
      <c r="X30" s="121">
        <v>0</v>
      </c>
      <c r="Y30" s="35">
        <f t="shared" si="4"/>
        <v>0</v>
      </c>
      <c r="Z30" s="83"/>
      <c r="AA30" s="327">
        <f t="shared" si="5"/>
        <v>0</v>
      </c>
      <c r="AB30" s="327">
        <f t="shared" si="6"/>
        <v>0</v>
      </c>
      <c r="AC30" s="311">
        <f t="shared" si="7"/>
        <v>0</v>
      </c>
      <c r="AD30" s="456">
        <f t="shared" si="10"/>
        <v>0</v>
      </c>
      <c r="AJ30" s="320">
        <f t="shared" si="8"/>
        <v>0</v>
      </c>
      <c r="AL30">
        <f t="shared" si="9"/>
        <v>0</v>
      </c>
    </row>
    <row r="31" spans="1:38" ht="21.75">
      <c r="A31" s="72">
        <v>10949</v>
      </c>
      <c r="B31" s="33">
        <v>29</v>
      </c>
      <c r="C31" s="83" t="s">
        <v>718</v>
      </c>
      <c r="D31" s="277" t="s">
        <v>717</v>
      </c>
      <c r="E31" s="260" t="s">
        <v>495</v>
      </c>
      <c r="F31" s="30">
        <v>1</v>
      </c>
      <c r="G31" s="29" t="s">
        <v>1386</v>
      </c>
      <c r="H31" s="58">
        <v>1000</v>
      </c>
      <c r="I31" s="58" t="s">
        <v>390</v>
      </c>
      <c r="J31" s="129">
        <v>474</v>
      </c>
      <c r="K31" s="349">
        <v>419</v>
      </c>
      <c r="L31" s="120">
        <v>368</v>
      </c>
      <c r="M31" s="208">
        <v>412</v>
      </c>
      <c r="N31" s="387">
        <v>62</v>
      </c>
      <c r="O31" s="208">
        <f t="shared" si="11"/>
        <v>350</v>
      </c>
      <c r="P31" s="368">
        <v>215.07</v>
      </c>
      <c r="Q31" s="59">
        <f t="shared" si="0"/>
        <v>75274.5</v>
      </c>
      <c r="R31" s="33">
        <v>90</v>
      </c>
      <c r="S31" s="35">
        <f t="shared" si="1"/>
        <v>19356.3</v>
      </c>
      <c r="T31" s="121">
        <v>90</v>
      </c>
      <c r="U31" s="35">
        <f t="shared" si="2"/>
        <v>19356.3</v>
      </c>
      <c r="V31" s="33">
        <v>90</v>
      </c>
      <c r="W31" s="35">
        <f t="shared" si="3"/>
        <v>19356.3</v>
      </c>
      <c r="X31" s="121">
        <v>80</v>
      </c>
      <c r="Y31" s="35">
        <f t="shared" si="4"/>
        <v>17205.6</v>
      </c>
      <c r="Z31" s="83"/>
      <c r="AA31" s="327">
        <f t="shared" si="5"/>
        <v>350</v>
      </c>
      <c r="AB31" s="327">
        <f t="shared" si="6"/>
        <v>0</v>
      </c>
      <c r="AC31" s="311">
        <f t="shared" si="7"/>
        <v>87.5</v>
      </c>
      <c r="AD31" s="456">
        <f t="shared" si="10"/>
        <v>18818.625</v>
      </c>
      <c r="AG31">
        <v>276</v>
      </c>
      <c r="AH31">
        <v>49404</v>
      </c>
      <c r="AI31" s="294" t="s">
        <v>1536</v>
      </c>
      <c r="AJ31" s="320">
        <f t="shared" si="8"/>
        <v>368</v>
      </c>
      <c r="AL31">
        <f t="shared" si="9"/>
        <v>0</v>
      </c>
    </row>
    <row r="32" spans="1:38" ht="21.75">
      <c r="A32" s="72">
        <v>10949</v>
      </c>
      <c r="B32" s="33">
        <v>30</v>
      </c>
      <c r="C32" s="83" t="s">
        <v>720</v>
      </c>
      <c r="D32" s="277" t="s">
        <v>719</v>
      </c>
      <c r="E32" s="260" t="s">
        <v>30</v>
      </c>
      <c r="F32" s="30">
        <v>1</v>
      </c>
      <c r="G32" s="29" t="s">
        <v>1386</v>
      </c>
      <c r="H32" s="33">
        <v>500</v>
      </c>
      <c r="I32" s="33" t="s">
        <v>390</v>
      </c>
      <c r="J32" s="129">
        <v>18</v>
      </c>
      <c r="K32" s="349">
        <v>18</v>
      </c>
      <c r="L32" s="120">
        <v>13.333333333333334</v>
      </c>
      <c r="M32" s="208">
        <f>(J32+K32+L32)/3*1.1</f>
        <v>18.088888888888892</v>
      </c>
      <c r="N32" s="387">
        <v>3</v>
      </c>
      <c r="O32" s="208">
        <v>15</v>
      </c>
      <c r="P32" s="368">
        <v>142.09600000000003</v>
      </c>
      <c r="Q32" s="59">
        <f t="shared" si="0"/>
        <v>2131.4400000000005</v>
      </c>
      <c r="R32" s="33">
        <v>5</v>
      </c>
      <c r="S32" s="35">
        <f t="shared" si="1"/>
        <v>710.4800000000001</v>
      </c>
      <c r="T32" s="121">
        <v>5</v>
      </c>
      <c r="U32" s="35">
        <f t="shared" si="2"/>
        <v>710.4800000000001</v>
      </c>
      <c r="V32" s="33">
        <v>5</v>
      </c>
      <c r="W32" s="35">
        <f t="shared" si="3"/>
        <v>710.4800000000001</v>
      </c>
      <c r="X32" s="121">
        <v>0</v>
      </c>
      <c r="Y32" s="35">
        <f t="shared" si="4"/>
        <v>0</v>
      </c>
      <c r="Z32" s="83"/>
      <c r="AA32" s="327">
        <f t="shared" si="5"/>
        <v>15</v>
      </c>
      <c r="AB32" s="327">
        <f t="shared" si="6"/>
        <v>0</v>
      </c>
      <c r="AC32" s="311">
        <f t="shared" si="7"/>
        <v>3.75</v>
      </c>
      <c r="AD32" s="456">
        <f t="shared" si="10"/>
        <v>532.8600000000001</v>
      </c>
      <c r="AG32">
        <v>10</v>
      </c>
      <c r="AH32">
        <v>1572</v>
      </c>
      <c r="AI32" s="294" t="s">
        <v>1454</v>
      </c>
      <c r="AJ32" s="320">
        <f t="shared" si="8"/>
        <v>13.333333333333334</v>
      </c>
      <c r="AL32">
        <f t="shared" si="9"/>
        <v>0</v>
      </c>
    </row>
    <row r="33" spans="1:38" ht="21.75">
      <c r="A33" s="72">
        <v>10949</v>
      </c>
      <c r="B33" s="33">
        <v>31</v>
      </c>
      <c r="C33" s="83" t="s">
        <v>722</v>
      </c>
      <c r="D33" s="277" t="s">
        <v>721</v>
      </c>
      <c r="E33" s="260" t="s">
        <v>31</v>
      </c>
      <c r="F33" s="30">
        <v>1</v>
      </c>
      <c r="G33" s="29" t="s">
        <v>1386</v>
      </c>
      <c r="H33" s="33">
        <v>500</v>
      </c>
      <c r="I33" s="33" t="s">
        <v>390</v>
      </c>
      <c r="J33" s="129">
        <v>122</v>
      </c>
      <c r="K33" s="349">
        <v>126</v>
      </c>
      <c r="L33" s="120">
        <v>157.33333333333331</v>
      </c>
      <c r="M33" s="208">
        <v>160</v>
      </c>
      <c r="N33" s="387">
        <v>20</v>
      </c>
      <c r="O33" s="208">
        <v>140</v>
      </c>
      <c r="P33" s="368">
        <v>225.77</v>
      </c>
      <c r="Q33" s="59">
        <f t="shared" si="0"/>
        <v>31607.800000000003</v>
      </c>
      <c r="R33" s="33">
        <v>30</v>
      </c>
      <c r="S33" s="35">
        <f t="shared" si="1"/>
        <v>6773.1</v>
      </c>
      <c r="T33" s="121">
        <v>40</v>
      </c>
      <c r="U33" s="35">
        <f t="shared" si="2"/>
        <v>9030.800000000001</v>
      </c>
      <c r="V33" s="33">
        <v>30</v>
      </c>
      <c r="W33" s="35">
        <f t="shared" si="3"/>
        <v>6773.1</v>
      </c>
      <c r="X33" s="121">
        <v>40</v>
      </c>
      <c r="Y33" s="35">
        <f t="shared" si="4"/>
        <v>9030.800000000001</v>
      </c>
      <c r="Z33" s="83"/>
      <c r="AA33" s="327">
        <f t="shared" si="5"/>
        <v>140</v>
      </c>
      <c r="AB33" s="327">
        <f t="shared" si="6"/>
        <v>0</v>
      </c>
      <c r="AC33" s="311">
        <f t="shared" si="7"/>
        <v>35</v>
      </c>
      <c r="AD33" s="456">
        <f t="shared" si="10"/>
        <v>7901.950000000001</v>
      </c>
      <c r="AG33">
        <v>118</v>
      </c>
      <c r="AH33">
        <v>26550</v>
      </c>
      <c r="AI33" s="294" t="s">
        <v>1537</v>
      </c>
      <c r="AJ33" s="320">
        <f t="shared" si="8"/>
        <v>157.33333333333331</v>
      </c>
      <c r="AL33">
        <f t="shared" si="9"/>
        <v>0</v>
      </c>
    </row>
    <row r="34" spans="1:38" ht="21.75">
      <c r="A34" s="72">
        <v>10949</v>
      </c>
      <c r="B34" s="33">
        <v>32</v>
      </c>
      <c r="C34" s="83" t="s">
        <v>724</v>
      </c>
      <c r="D34" s="277" t="s">
        <v>723</v>
      </c>
      <c r="E34" s="260" t="s">
        <v>396</v>
      </c>
      <c r="F34" s="30">
        <v>1</v>
      </c>
      <c r="G34" s="29" t="s">
        <v>1389</v>
      </c>
      <c r="H34" s="33">
        <v>1</v>
      </c>
      <c r="I34" s="33" t="s">
        <v>391</v>
      </c>
      <c r="J34" s="129">
        <v>50</v>
      </c>
      <c r="K34" s="349">
        <v>90</v>
      </c>
      <c r="L34" s="120">
        <v>0</v>
      </c>
      <c r="M34" s="208">
        <v>80</v>
      </c>
      <c r="N34" s="387">
        <v>30</v>
      </c>
      <c r="O34" s="208">
        <f t="shared" si="11"/>
        <v>50</v>
      </c>
      <c r="P34" s="368">
        <v>2.25</v>
      </c>
      <c r="Q34" s="59">
        <f t="shared" si="0"/>
        <v>112.5</v>
      </c>
      <c r="R34" s="33">
        <v>0</v>
      </c>
      <c r="S34" s="35">
        <f t="shared" si="1"/>
        <v>0</v>
      </c>
      <c r="T34" s="121">
        <v>50</v>
      </c>
      <c r="U34" s="35">
        <f t="shared" si="2"/>
        <v>112.5</v>
      </c>
      <c r="V34" s="33">
        <v>0</v>
      </c>
      <c r="W34" s="35">
        <f t="shared" si="3"/>
        <v>0</v>
      </c>
      <c r="X34" s="121">
        <v>0</v>
      </c>
      <c r="Y34" s="35">
        <f t="shared" si="4"/>
        <v>0</v>
      </c>
      <c r="Z34" s="83"/>
      <c r="AA34" s="327">
        <f t="shared" si="5"/>
        <v>50</v>
      </c>
      <c r="AB34" s="327">
        <f t="shared" si="6"/>
        <v>0</v>
      </c>
      <c r="AC34" s="311">
        <f t="shared" si="7"/>
        <v>12.5</v>
      </c>
      <c r="AD34" s="456">
        <f t="shared" si="10"/>
        <v>28.125</v>
      </c>
      <c r="AJ34" s="320">
        <f t="shared" si="8"/>
        <v>0</v>
      </c>
      <c r="AL34">
        <f t="shared" si="9"/>
        <v>0</v>
      </c>
    </row>
    <row r="35" spans="1:36" s="408" customFormat="1" ht="21.75">
      <c r="A35" s="46">
        <v>10949</v>
      </c>
      <c r="B35" s="33">
        <v>33</v>
      </c>
      <c r="C35" s="51"/>
      <c r="D35" s="407"/>
      <c r="E35" s="263" t="s">
        <v>1548</v>
      </c>
      <c r="F35" s="46">
        <v>1</v>
      </c>
      <c r="G35" s="51" t="s">
        <v>1386</v>
      </c>
      <c r="H35" s="46">
        <v>60</v>
      </c>
      <c r="I35" s="46" t="s">
        <v>390</v>
      </c>
      <c r="J35" s="46"/>
      <c r="K35" s="46"/>
      <c r="L35" s="120">
        <v>0</v>
      </c>
      <c r="M35" s="208">
        <f>(J35+K35+L35)/3*1.1</f>
        <v>0</v>
      </c>
      <c r="N35" s="46">
        <v>0</v>
      </c>
      <c r="O35" s="208">
        <f t="shared" si="11"/>
        <v>0</v>
      </c>
      <c r="P35" s="46">
        <v>0</v>
      </c>
      <c r="Q35" s="61">
        <f t="shared" si="0"/>
        <v>0</v>
      </c>
      <c r="R35" s="46">
        <v>0</v>
      </c>
      <c r="S35" s="35">
        <f t="shared" si="1"/>
        <v>0</v>
      </c>
      <c r="T35" s="46">
        <v>0</v>
      </c>
      <c r="U35" s="35">
        <f t="shared" si="2"/>
        <v>0</v>
      </c>
      <c r="V35" s="46">
        <v>0</v>
      </c>
      <c r="W35" s="35">
        <f t="shared" si="3"/>
        <v>0</v>
      </c>
      <c r="X35" s="46">
        <v>0</v>
      </c>
      <c r="Y35" s="35">
        <f t="shared" si="4"/>
        <v>0</v>
      </c>
      <c r="Z35" s="51"/>
      <c r="AA35" s="327">
        <f t="shared" si="5"/>
        <v>0</v>
      </c>
      <c r="AB35" s="327">
        <f t="shared" si="6"/>
        <v>0</v>
      </c>
      <c r="AD35" s="456">
        <f t="shared" si="10"/>
        <v>0</v>
      </c>
      <c r="AE35" s="409"/>
      <c r="AF35" s="409"/>
      <c r="AG35" s="408">
        <v>1</v>
      </c>
      <c r="AH35" s="408">
        <v>990</v>
      </c>
      <c r="AI35" s="410" t="s">
        <v>1533</v>
      </c>
      <c r="AJ35" s="411"/>
    </row>
    <row r="36" spans="1:38" ht="21.75">
      <c r="A36" s="72">
        <v>10949</v>
      </c>
      <c r="B36" s="33">
        <v>34</v>
      </c>
      <c r="C36" s="83" t="s">
        <v>726</v>
      </c>
      <c r="D36" s="277" t="s">
        <v>725</v>
      </c>
      <c r="E36" s="264" t="s">
        <v>32</v>
      </c>
      <c r="F36" s="281">
        <v>1</v>
      </c>
      <c r="G36" s="82" t="s">
        <v>1389</v>
      </c>
      <c r="H36" s="33">
        <v>1</v>
      </c>
      <c r="I36" s="33" t="s">
        <v>391</v>
      </c>
      <c r="J36" s="129">
        <v>340</v>
      </c>
      <c r="K36" s="349">
        <v>290</v>
      </c>
      <c r="L36" s="120">
        <v>266.66666666666663</v>
      </c>
      <c r="M36" s="208">
        <f>(J36+K36+L36)/3*1.1</f>
        <v>328.77777777777777</v>
      </c>
      <c r="N36" s="387">
        <v>70</v>
      </c>
      <c r="O36" s="208">
        <v>0</v>
      </c>
      <c r="P36" s="368">
        <v>138.06</v>
      </c>
      <c r="Q36" s="59">
        <f aca="true" t="shared" si="12" ref="Q36:Q43">P36*O36</f>
        <v>0</v>
      </c>
      <c r="R36" s="33">
        <v>0</v>
      </c>
      <c r="S36" s="35">
        <f t="shared" si="1"/>
        <v>0</v>
      </c>
      <c r="T36" s="121">
        <v>0</v>
      </c>
      <c r="U36" s="35">
        <f t="shared" si="2"/>
        <v>0</v>
      </c>
      <c r="V36" s="33">
        <v>0</v>
      </c>
      <c r="W36" s="35">
        <f t="shared" si="3"/>
        <v>0</v>
      </c>
      <c r="X36" s="121">
        <v>0</v>
      </c>
      <c r="Y36" s="35">
        <f t="shared" si="4"/>
        <v>0</v>
      </c>
      <c r="Z36" s="83"/>
      <c r="AA36" s="327">
        <f t="shared" si="5"/>
        <v>0</v>
      </c>
      <c r="AB36" s="327">
        <f t="shared" si="6"/>
        <v>0</v>
      </c>
      <c r="AC36" s="311">
        <f>O36/4</f>
        <v>0</v>
      </c>
      <c r="AD36" s="456">
        <f t="shared" si="10"/>
        <v>0</v>
      </c>
      <c r="AG36">
        <v>200</v>
      </c>
      <c r="AH36">
        <v>27611.99999999999</v>
      </c>
      <c r="AI36" s="294" t="s">
        <v>1537</v>
      </c>
      <c r="AJ36" s="320">
        <f>AG36/9*12</f>
        <v>266.66666666666663</v>
      </c>
      <c r="AL36">
        <f>AK36/H36</f>
        <v>0</v>
      </c>
    </row>
    <row r="37" spans="1:38" ht="21.75">
      <c r="A37" s="72">
        <v>10949</v>
      </c>
      <c r="B37" s="33">
        <v>35</v>
      </c>
      <c r="C37" s="83" t="s">
        <v>728</v>
      </c>
      <c r="D37" s="277" t="s">
        <v>727</v>
      </c>
      <c r="E37" s="260" t="s">
        <v>493</v>
      </c>
      <c r="F37" s="30">
        <v>1</v>
      </c>
      <c r="G37" s="29" t="s">
        <v>1397</v>
      </c>
      <c r="H37" s="33">
        <v>1</v>
      </c>
      <c r="I37" s="33" t="s">
        <v>392</v>
      </c>
      <c r="J37" s="129">
        <v>0</v>
      </c>
      <c r="K37" s="349">
        <v>0</v>
      </c>
      <c r="L37" s="120">
        <v>0</v>
      </c>
      <c r="M37" s="208">
        <v>10</v>
      </c>
      <c r="N37" s="387">
        <v>10</v>
      </c>
      <c r="O37" s="208">
        <f t="shared" si="11"/>
        <v>0</v>
      </c>
      <c r="P37" s="371">
        <v>60</v>
      </c>
      <c r="Q37" s="59">
        <f t="shared" si="12"/>
        <v>0</v>
      </c>
      <c r="R37" s="33">
        <v>0</v>
      </c>
      <c r="S37" s="35">
        <f t="shared" si="1"/>
        <v>0</v>
      </c>
      <c r="T37" s="121">
        <v>0</v>
      </c>
      <c r="U37" s="35">
        <f t="shared" si="2"/>
        <v>0</v>
      </c>
      <c r="V37" s="33">
        <v>0</v>
      </c>
      <c r="W37" s="35">
        <f t="shared" si="3"/>
        <v>0</v>
      </c>
      <c r="X37" s="121">
        <v>0</v>
      </c>
      <c r="Y37" s="35">
        <f t="shared" si="4"/>
        <v>0</v>
      </c>
      <c r="Z37" s="83"/>
      <c r="AA37" s="327">
        <f t="shared" si="5"/>
        <v>0</v>
      </c>
      <c r="AB37" s="327">
        <f t="shared" si="6"/>
        <v>0</v>
      </c>
      <c r="AC37" s="311">
        <f>O37/4</f>
        <v>0</v>
      </c>
      <c r="AD37" s="456">
        <f t="shared" si="10"/>
        <v>0</v>
      </c>
      <c r="AJ37" s="320">
        <f>AG37/9*12</f>
        <v>0</v>
      </c>
      <c r="AL37">
        <f>AK37/H37</f>
        <v>0</v>
      </c>
    </row>
    <row r="38" spans="1:38" ht="21.75">
      <c r="A38" s="72"/>
      <c r="B38" s="33">
        <v>36</v>
      </c>
      <c r="C38" s="83" t="s">
        <v>730</v>
      </c>
      <c r="D38" s="277" t="s">
        <v>729</v>
      </c>
      <c r="E38" s="260" t="s">
        <v>33</v>
      </c>
      <c r="F38" s="30">
        <v>1</v>
      </c>
      <c r="G38" s="29" t="s">
        <v>1399</v>
      </c>
      <c r="H38" s="33">
        <v>450</v>
      </c>
      <c r="I38" s="33" t="s">
        <v>1391</v>
      </c>
      <c r="J38" s="129">
        <v>22</v>
      </c>
      <c r="K38" s="349">
        <v>19</v>
      </c>
      <c r="L38" s="120">
        <v>22.666666666666664</v>
      </c>
      <c r="M38" s="208">
        <v>24</v>
      </c>
      <c r="N38" s="387">
        <v>0</v>
      </c>
      <c r="O38" s="208">
        <f t="shared" si="11"/>
        <v>24</v>
      </c>
      <c r="P38" s="370">
        <v>34.29</v>
      </c>
      <c r="Q38" s="59">
        <f t="shared" si="12"/>
        <v>822.96</v>
      </c>
      <c r="R38" s="33">
        <v>24</v>
      </c>
      <c r="S38" s="35">
        <f t="shared" si="1"/>
        <v>822.96</v>
      </c>
      <c r="T38" s="121">
        <v>0</v>
      </c>
      <c r="U38" s="35">
        <f t="shared" si="2"/>
        <v>0</v>
      </c>
      <c r="V38" s="33">
        <v>0</v>
      </c>
      <c r="W38" s="35">
        <f t="shared" si="3"/>
        <v>0</v>
      </c>
      <c r="X38" s="121">
        <v>0</v>
      </c>
      <c r="Y38" s="35">
        <f t="shared" si="4"/>
        <v>0</v>
      </c>
      <c r="Z38" s="83"/>
      <c r="AA38" s="327">
        <f t="shared" si="5"/>
        <v>24</v>
      </c>
      <c r="AB38" s="327">
        <f t="shared" si="6"/>
        <v>0</v>
      </c>
      <c r="AC38" s="311">
        <f>O38/4</f>
        <v>6</v>
      </c>
      <c r="AD38" s="456">
        <f t="shared" si="10"/>
        <v>205.74</v>
      </c>
      <c r="AG38">
        <v>17</v>
      </c>
      <c r="AH38">
        <v>582.93</v>
      </c>
      <c r="AI38" s="294" t="s">
        <v>1533</v>
      </c>
      <c r="AJ38" s="320">
        <f>AG38/9*12</f>
        <v>22.666666666666664</v>
      </c>
      <c r="AL38">
        <f>AK38/H38</f>
        <v>0</v>
      </c>
    </row>
    <row r="39" spans="1:35" ht="21.75">
      <c r="A39" s="72">
        <v>10949</v>
      </c>
      <c r="B39" s="33">
        <v>37</v>
      </c>
      <c r="C39" s="83"/>
      <c r="D39" s="277"/>
      <c r="E39" s="260" t="s">
        <v>33</v>
      </c>
      <c r="F39" s="30">
        <v>1</v>
      </c>
      <c r="G39" s="29" t="s">
        <v>1399</v>
      </c>
      <c r="H39" s="33">
        <v>60</v>
      </c>
      <c r="I39" s="33" t="s">
        <v>1391</v>
      </c>
      <c r="J39" s="129"/>
      <c r="K39" s="349">
        <v>43</v>
      </c>
      <c r="L39" s="120">
        <v>0</v>
      </c>
      <c r="M39" s="208">
        <v>100</v>
      </c>
      <c r="N39" s="387">
        <v>142</v>
      </c>
      <c r="O39" s="208">
        <v>0</v>
      </c>
      <c r="P39" s="370">
        <v>18.19</v>
      </c>
      <c r="Q39" s="59">
        <f t="shared" si="12"/>
        <v>0</v>
      </c>
      <c r="R39" s="33">
        <v>0</v>
      </c>
      <c r="S39" s="35">
        <f t="shared" si="1"/>
        <v>0</v>
      </c>
      <c r="T39" s="121">
        <v>0</v>
      </c>
      <c r="U39" s="35">
        <f t="shared" si="2"/>
        <v>0</v>
      </c>
      <c r="V39" s="33">
        <v>0</v>
      </c>
      <c r="W39" s="35">
        <f t="shared" si="3"/>
        <v>0</v>
      </c>
      <c r="X39" s="121">
        <v>0</v>
      </c>
      <c r="Y39" s="35">
        <f t="shared" si="4"/>
        <v>0</v>
      </c>
      <c r="Z39" s="83"/>
      <c r="AA39" s="327">
        <f t="shared" si="5"/>
        <v>0</v>
      </c>
      <c r="AB39" s="327">
        <f t="shared" si="6"/>
        <v>0</v>
      </c>
      <c r="AD39" s="456">
        <f t="shared" si="10"/>
        <v>0</v>
      </c>
      <c r="AG39">
        <v>30</v>
      </c>
      <c r="AH39">
        <v>545.7</v>
      </c>
      <c r="AI39" s="294" t="s">
        <v>1533</v>
      </c>
    </row>
    <row r="40" spans="1:38" ht="21.75">
      <c r="A40" s="72">
        <v>10949</v>
      </c>
      <c r="B40" s="33">
        <v>38</v>
      </c>
      <c r="C40" s="83" t="s">
        <v>732</v>
      </c>
      <c r="D40" s="277" t="s">
        <v>731</v>
      </c>
      <c r="E40" s="260" t="s">
        <v>34</v>
      </c>
      <c r="F40" s="30">
        <v>1</v>
      </c>
      <c r="G40" s="29" t="s">
        <v>1388</v>
      </c>
      <c r="H40" s="33">
        <v>5</v>
      </c>
      <c r="I40" s="33" t="s">
        <v>1379</v>
      </c>
      <c r="J40" s="129">
        <v>1600</v>
      </c>
      <c r="K40" s="347">
        <v>2200</v>
      </c>
      <c r="L40" s="120">
        <v>1960</v>
      </c>
      <c r="M40" s="208">
        <f>(J40+K40+L40)/3*1.1</f>
        <v>2112</v>
      </c>
      <c r="N40" s="387">
        <v>112</v>
      </c>
      <c r="O40" s="208">
        <f t="shared" si="11"/>
        <v>2000</v>
      </c>
      <c r="P40" s="368">
        <v>8</v>
      </c>
      <c r="Q40" s="59">
        <f t="shared" si="12"/>
        <v>16000</v>
      </c>
      <c r="R40" s="33">
        <v>500</v>
      </c>
      <c r="S40" s="35">
        <f t="shared" si="1"/>
        <v>4000</v>
      </c>
      <c r="T40" s="121">
        <v>500</v>
      </c>
      <c r="U40" s="35">
        <f t="shared" si="2"/>
        <v>4000</v>
      </c>
      <c r="V40" s="33">
        <v>500</v>
      </c>
      <c r="W40" s="35">
        <f t="shared" si="3"/>
        <v>4000</v>
      </c>
      <c r="X40" s="121">
        <v>500</v>
      </c>
      <c r="Y40" s="35">
        <f t="shared" si="4"/>
        <v>4000</v>
      </c>
      <c r="Z40" s="83"/>
      <c r="AA40" s="327">
        <f t="shared" si="5"/>
        <v>2000</v>
      </c>
      <c r="AB40" s="327">
        <f t="shared" si="6"/>
        <v>0</v>
      </c>
      <c r="AC40" s="311">
        <f>O40/4</f>
        <v>500</v>
      </c>
      <c r="AD40" s="456">
        <f t="shared" si="10"/>
        <v>4000</v>
      </c>
      <c r="AG40">
        <v>1470</v>
      </c>
      <c r="AH40">
        <v>11760</v>
      </c>
      <c r="AI40" s="294" t="s">
        <v>1537</v>
      </c>
      <c r="AJ40" s="320">
        <f>AG40/9*12</f>
        <v>1960</v>
      </c>
      <c r="AL40">
        <f>AK40/H40</f>
        <v>0</v>
      </c>
    </row>
    <row r="41" spans="1:38" ht="21.75">
      <c r="A41" s="72">
        <v>10949</v>
      </c>
      <c r="B41" s="33">
        <v>39</v>
      </c>
      <c r="C41" s="83" t="s">
        <v>734</v>
      </c>
      <c r="D41" s="277" t="s">
        <v>733</v>
      </c>
      <c r="E41" s="260" t="s">
        <v>397</v>
      </c>
      <c r="F41" s="30">
        <v>1</v>
      </c>
      <c r="G41" s="29" t="s">
        <v>1389</v>
      </c>
      <c r="H41" s="33">
        <v>1</v>
      </c>
      <c r="I41" s="33" t="s">
        <v>392</v>
      </c>
      <c r="J41" s="46">
        <v>634</v>
      </c>
      <c r="K41" s="348">
        <v>707</v>
      </c>
      <c r="L41" s="120">
        <v>1248</v>
      </c>
      <c r="M41" s="208">
        <v>1310</v>
      </c>
      <c r="N41" s="387">
        <v>110</v>
      </c>
      <c r="O41" s="208">
        <f t="shared" si="11"/>
        <v>1200</v>
      </c>
      <c r="P41" s="368">
        <v>75</v>
      </c>
      <c r="Q41" s="59">
        <f t="shared" si="12"/>
        <v>90000</v>
      </c>
      <c r="R41" s="33">
        <v>300</v>
      </c>
      <c r="S41" s="35">
        <f t="shared" si="1"/>
        <v>22500</v>
      </c>
      <c r="T41" s="121">
        <v>300</v>
      </c>
      <c r="U41" s="35">
        <f t="shared" si="2"/>
        <v>22500</v>
      </c>
      <c r="V41" s="33">
        <v>300</v>
      </c>
      <c r="W41" s="35">
        <f t="shared" si="3"/>
        <v>22500</v>
      </c>
      <c r="X41" s="121">
        <v>300</v>
      </c>
      <c r="Y41" s="35">
        <f t="shared" si="4"/>
        <v>22500</v>
      </c>
      <c r="Z41" s="83"/>
      <c r="AA41" s="327">
        <f t="shared" si="5"/>
        <v>1200</v>
      </c>
      <c r="AB41" s="327">
        <f t="shared" si="6"/>
        <v>0</v>
      </c>
      <c r="AC41" s="311">
        <f>O41/4</f>
        <v>300</v>
      </c>
      <c r="AD41" s="456">
        <f t="shared" si="10"/>
        <v>22500</v>
      </c>
      <c r="AG41">
        <v>936</v>
      </c>
      <c r="AH41">
        <v>69264</v>
      </c>
      <c r="AI41" s="294" t="s">
        <v>1456</v>
      </c>
      <c r="AJ41" s="320">
        <f>AG41/9*12</f>
        <v>1248</v>
      </c>
      <c r="AL41">
        <f>AK41/H41</f>
        <v>0</v>
      </c>
    </row>
    <row r="42" spans="1:38" ht="21.75">
      <c r="A42" s="72">
        <v>10949</v>
      </c>
      <c r="B42" s="33">
        <v>40</v>
      </c>
      <c r="C42" s="83" t="s">
        <v>736</v>
      </c>
      <c r="D42" s="277" t="s">
        <v>735</v>
      </c>
      <c r="E42" s="260" t="s">
        <v>35</v>
      </c>
      <c r="F42" s="30">
        <v>1</v>
      </c>
      <c r="G42" s="29" t="s">
        <v>1386</v>
      </c>
      <c r="H42" s="33">
        <v>1000</v>
      </c>
      <c r="I42" s="33" t="s">
        <v>390</v>
      </c>
      <c r="J42" s="46">
        <v>28</v>
      </c>
      <c r="K42" s="348">
        <v>33</v>
      </c>
      <c r="L42" s="120">
        <v>22.666666666666664</v>
      </c>
      <c r="M42" s="208">
        <v>25</v>
      </c>
      <c r="N42" s="387">
        <v>0</v>
      </c>
      <c r="O42" s="208">
        <f t="shared" si="11"/>
        <v>25</v>
      </c>
      <c r="P42" s="368">
        <v>120.75</v>
      </c>
      <c r="Q42" s="59">
        <f t="shared" si="12"/>
        <v>3018.75</v>
      </c>
      <c r="R42" s="33">
        <v>6</v>
      </c>
      <c r="S42" s="35">
        <f t="shared" si="1"/>
        <v>724.5</v>
      </c>
      <c r="T42" s="121">
        <v>7</v>
      </c>
      <c r="U42" s="35">
        <f t="shared" si="2"/>
        <v>845.25</v>
      </c>
      <c r="V42" s="33">
        <v>6</v>
      </c>
      <c r="W42" s="35">
        <f t="shared" si="3"/>
        <v>724.5</v>
      </c>
      <c r="X42" s="121">
        <v>6</v>
      </c>
      <c r="Y42" s="35">
        <f t="shared" si="4"/>
        <v>724.5</v>
      </c>
      <c r="Z42" s="83"/>
      <c r="AA42" s="327">
        <f t="shared" si="5"/>
        <v>25</v>
      </c>
      <c r="AB42" s="327">
        <f t="shared" si="6"/>
        <v>0</v>
      </c>
      <c r="AC42" s="311">
        <f>O42/4</f>
        <v>6.25</v>
      </c>
      <c r="AD42" s="456">
        <f t="shared" si="10"/>
        <v>754.6875</v>
      </c>
      <c r="AG42">
        <v>17</v>
      </c>
      <c r="AH42">
        <v>2040</v>
      </c>
      <c r="AI42" s="294" t="s">
        <v>1533</v>
      </c>
      <c r="AJ42" s="320">
        <f>AG42/9*12</f>
        <v>22.666666666666664</v>
      </c>
      <c r="AL42">
        <f>AK42/H42</f>
        <v>0</v>
      </c>
    </row>
    <row r="43" spans="1:36" ht="21.75">
      <c r="A43" s="72">
        <v>10949</v>
      </c>
      <c r="B43" s="33">
        <v>41</v>
      </c>
      <c r="C43" s="83"/>
      <c r="D43" s="277"/>
      <c r="E43" s="261" t="s">
        <v>1549</v>
      </c>
      <c r="F43" s="83">
        <v>1</v>
      </c>
      <c r="G43" s="29" t="s">
        <v>1386</v>
      </c>
      <c r="H43" s="33">
        <v>100</v>
      </c>
      <c r="I43" s="33" t="s">
        <v>390</v>
      </c>
      <c r="J43" s="37">
        <v>0</v>
      </c>
      <c r="K43" s="72">
        <v>0</v>
      </c>
      <c r="L43" s="120">
        <v>0</v>
      </c>
      <c r="M43" s="208">
        <v>5</v>
      </c>
      <c r="N43" s="388">
        <v>0</v>
      </c>
      <c r="O43" s="208">
        <f t="shared" si="11"/>
        <v>5</v>
      </c>
      <c r="P43" s="368">
        <v>583.15</v>
      </c>
      <c r="Q43" s="59">
        <f t="shared" si="12"/>
        <v>2915.75</v>
      </c>
      <c r="R43" s="33">
        <v>1</v>
      </c>
      <c r="S43" s="35">
        <f t="shared" si="1"/>
        <v>583.15</v>
      </c>
      <c r="T43" s="33">
        <v>2</v>
      </c>
      <c r="U43" s="35">
        <f t="shared" si="2"/>
        <v>1166.3</v>
      </c>
      <c r="V43" s="33">
        <v>1</v>
      </c>
      <c r="W43" s="35">
        <f t="shared" si="3"/>
        <v>583.15</v>
      </c>
      <c r="X43" s="33">
        <v>1</v>
      </c>
      <c r="Y43" s="35">
        <f t="shared" si="4"/>
        <v>583.15</v>
      </c>
      <c r="Z43" s="83"/>
      <c r="AA43" s="327">
        <f t="shared" si="5"/>
        <v>5</v>
      </c>
      <c r="AB43" s="327">
        <f t="shared" si="6"/>
        <v>0</v>
      </c>
      <c r="AD43" s="456">
        <f t="shared" si="10"/>
        <v>728.9375</v>
      </c>
      <c r="AG43">
        <v>4</v>
      </c>
      <c r="AH43">
        <v>2332.6</v>
      </c>
      <c r="AI43" s="294" t="s">
        <v>1535</v>
      </c>
      <c r="AJ43" s="320">
        <f>AG43/9*12</f>
        <v>5.333333333333333</v>
      </c>
    </row>
    <row r="44" spans="1:38" ht="21.75">
      <c r="A44" s="72">
        <v>10949</v>
      </c>
      <c r="B44" s="33">
        <v>42</v>
      </c>
      <c r="C44" s="83" t="s">
        <v>1326</v>
      </c>
      <c r="D44" s="277" t="s">
        <v>1325</v>
      </c>
      <c r="E44" s="260" t="s">
        <v>226</v>
      </c>
      <c r="F44" s="30">
        <v>2</v>
      </c>
      <c r="G44" s="29" t="s">
        <v>1386</v>
      </c>
      <c r="H44" s="33">
        <v>1000</v>
      </c>
      <c r="I44" s="33" t="s">
        <v>390</v>
      </c>
      <c r="J44" s="46">
        <v>174</v>
      </c>
      <c r="K44" s="348">
        <v>173</v>
      </c>
      <c r="L44" s="120">
        <v>176</v>
      </c>
      <c r="M44" s="208">
        <f>(J44+K44+L44)/3*1.1</f>
        <v>191.76666666666668</v>
      </c>
      <c r="N44" s="387">
        <v>42</v>
      </c>
      <c r="O44" s="208">
        <f t="shared" si="11"/>
        <v>149.76666666666668</v>
      </c>
      <c r="P44" s="368">
        <v>65</v>
      </c>
      <c r="Q44" s="59">
        <f aca="true" t="shared" si="13" ref="Q44:Q55">P44*O44</f>
        <v>9734.833333333334</v>
      </c>
      <c r="R44" s="33">
        <v>40</v>
      </c>
      <c r="S44" s="35">
        <f t="shared" si="1"/>
        <v>2600</v>
      </c>
      <c r="T44" s="121">
        <v>30</v>
      </c>
      <c r="U44" s="35">
        <f t="shared" si="2"/>
        <v>1950</v>
      </c>
      <c r="V44" s="33">
        <v>40</v>
      </c>
      <c r="W44" s="35">
        <f t="shared" si="3"/>
        <v>2600</v>
      </c>
      <c r="X44" s="121">
        <v>40</v>
      </c>
      <c r="Y44" s="35">
        <f t="shared" si="4"/>
        <v>2600</v>
      </c>
      <c r="Z44" s="83"/>
      <c r="AA44" s="327">
        <f t="shared" si="5"/>
        <v>150</v>
      </c>
      <c r="AB44" s="327">
        <f t="shared" si="6"/>
        <v>-0.23333333333332007</v>
      </c>
      <c r="AC44" s="311">
        <f aca="true" t="shared" si="14" ref="AC44:AC54">O44/4</f>
        <v>37.44166666666667</v>
      </c>
      <c r="AD44" s="456">
        <f t="shared" si="10"/>
        <v>2433.7083333333335</v>
      </c>
      <c r="AG44">
        <v>132</v>
      </c>
      <c r="AH44">
        <v>7665</v>
      </c>
      <c r="AI44" s="294" t="s">
        <v>1535</v>
      </c>
      <c r="AJ44" s="320">
        <f aca="true" t="shared" si="15" ref="AJ44:AJ56">AG44/9*12</f>
        <v>176</v>
      </c>
      <c r="AL44">
        <f aca="true" t="shared" si="16" ref="AL44:AL54">AK44/H44</f>
        <v>0</v>
      </c>
    </row>
    <row r="45" spans="1:38" ht="21.75">
      <c r="A45" s="72">
        <v>10949</v>
      </c>
      <c r="B45" s="33">
        <v>43</v>
      </c>
      <c r="C45" s="83" t="s">
        <v>738</v>
      </c>
      <c r="D45" s="277" t="s">
        <v>737</v>
      </c>
      <c r="E45" s="260" t="s">
        <v>36</v>
      </c>
      <c r="F45" s="30">
        <v>1</v>
      </c>
      <c r="G45" s="29" t="s">
        <v>1392</v>
      </c>
      <c r="H45" s="33">
        <v>60</v>
      </c>
      <c r="I45" s="33" t="s">
        <v>1391</v>
      </c>
      <c r="J45" s="46">
        <v>4800</v>
      </c>
      <c r="K45" s="348">
        <v>3670</v>
      </c>
      <c r="L45" s="120">
        <v>3146.666666666667</v>
      </c>
      <c r="M45" s="208">
        <v>3578</v>
      </c>
      <c r="N45" s="387">
        <v>2078</v>
      </c>
      <c r="O45" s="208">
        <f t="shared" si="11"/>
        <v>1500</v>
      </c>
      <c r="P45" s="372">
        <v>8</v>
      </c>
      <c r="Q45" s="59">
        <f t="shared" si="13"/>
        <v>12000</v>
      </c>
      <c r="R45" s="33">
        <v>0</v>
      </c>
      <c r="S45" s="35">
        <f t="shared" si="1"/>
        <v>0</v>
      </c>
      <c r="T45" s="121">
        <v>500</v>
      </c>
      <c r="U45" s="35">
        <f t="shared" si="2"/>
        <v>4000</v>
      </c>
      <c r="V45" s="33">
        <v>500</v>
      </c>
      <c r="W45" s="35">
        <f t="shared" si="3"/>
        <v>4000</v>
      </c>
      <c r="X45" s="121">
        <v>500</v>
      </c>
      <c r="Y45" s="35">
        <f t="shared" si="4"/>
        <v>4000</v>
      </c>
      <c r="Z45" s="83"/>
      <c r="AA45" s="327">
        <f t="shared" si="5"/>
        <v>1500</v>
      </c>
      <c r="AB45" s="327">
        <f t="shared" si="6"/>
        <v>0</v>
      </c>
      <c r="AC45" s="311">
        <f t="shared" si="14"/>
        <v>375</v>
      </c>
      <c r="AD45" s="456">
        <f t="shared" si="10"/>
        <v>3000</v>
      </c>
      <c r="AG45">
        <v>2360</v>
      </c>
      <c r="AH45">
        <v>18880</v>
      </c>
      <c r="AI45" s="294" t="s">
        <v>1537</v>
      </c>
      <c r="AJ45" s="320">
        <f t="shared" si="15"/>
        <v>3146.666666666667</v>
      </c>
      <c r="AL45">
        <f t="shared" si="16"/>
        <v>0</v>
      </c>
    </row>
    <row r="46" spans="1:38" ht="21.75">
      <c r="A46" s="72">
        <v>10949</v>
      </c>
      <c r="B46" s="33">
        <v>44</v>
      </c>
      <c r="C46" s="83" t="s">
        <v>740</v>
      </c>
      <c r="D46" s="277" t="s">
        <v>739</v>
      </c>
      <c r="E46" s="260" t="s">
        <v>398</v>
      </c>
      <c r="F46" s="30">
        <v>1</v>
      </c>
      <c r="G46" s="29" t="s">
        <v>1400</v>
      </c>
      <c r="H46" s="33">
        <v>1</v>
      </c>
      <c r="I46" s="33" t="s">
        <v>394</v>
      </c>
      <c r="J46" s="46">
        <v>770</v>
      </c>
      <c r="K46" s="348">
        <v>660</v>
      </c>
      <c r="L46" s="120">
        <v>946.6666666666666</v>
      </c>
      <c r="M46" s="208">
        <v>1040</v>
      </c>
      <c r="N46" s="387">
        <v>40</v>
      </c>
      <c r="O46" s="208">
        <f t="shared" si="11"/>
        <v>1000</v>
      </c>
      <c r="P46" s="368">
        <v>110.45</v>
      </c>
      <c r="Q46" s="59">
        <f t="shared" si="13"/>
        <v>110450</v>
      </c>
      <c r="R46" s="33">
        <v>250</v>
      </c>
      <c r="S46" s="35">
        <f t="shared" si="1"/>
        <v>27612.5</v>
      </c>
      <c r="T46" s="121">
        <v>250</v>
      </c>
      <c r="U46" s="35">
        <f t="shared" si="2"/>
        <v>27612.5</v>
      </c>
      <c r="V46" s="33">
        <v>250</v>
      </c>
      <c r="W46" s="35">
        <f t="shared" si="3"/>
        <v>27612.5</v>
      </c>
      <c r="X46" s="121">
        <v>250</v>
      </c>
      <c r="Y46" s="35">
        <f t="shared" si="4"/>
        <v>27612.5</v>
      </c>
      <c r="Z46" s="83"/>
      <c r="AA46" s="327">
        <f t="shared" si="5"/>
        <v>1000</v>
      </c>
      <c r="AB46" s="327">
        <f t="shared" si="6"/>
        <v>0</v>
      </c>
      <c r="AC46" s="311">
        <f t="shared" si="14"/>
        <v>250</v>
      </c>
      <c r="AD46" s="456">
        <f t="shared" si="10"/>
        <v>27612.5</v>
      </c>
      <c r="AG46">
        <v>710</v>
      </c>
      <c r="AH46">
        <v>78419.5</v>
      </c>
      <c r="AI46" s="294" t="s">
        <v>1537</v>
      </c>
      <c r="AJ46" s="320">
        <f t="shared" si="15"/>
        <v>946.6666666666666</v>
      </c>
      <c r="AL46">
        <f t="shared" si="16"/>
        <v>0</v>
      </c>
    </row>
    <row r="47" spans="1:38" ht="21.75">
      <c r="A47" s="72">
        <v>10949</v>
      </c>
      <c r="B47" s="33">
        <v>45</v>
      </c>
      <c r="C47" s="83" t="s">
        <v>742</v>
      </c>
      <c r="D47" s="277" t="s">
        <v>741</v>
      </c>
      <c r="E47" s="260" t="s">
        <v>37</v>
      </c>
      <c r="F47" s="30">
        <v>1</v>
      </c>
      <c r="G47" s="29" t="s">
        <v>1401</v>
      </c>
      <c r="H47" s="33">
        <v>60</v>
      </c>
      <c r="I47" s="33" t="s">
        <v>1391</v>
      </c>
      <c r="J47" s="46">
        <v>2245</v>
      </c>
      <c r="K47" s="350">
        <v>1650</v>
      </c>
      <c r="L47" s="120">
        <v>2120</v>
      </c>
      <c r="M47" s="208">
        <f>(J47+K47+L47)/3*1.1</f>
        <v>2205.5</v>
      </c>
      <c r="N47" s="387">
        <v>206</v>
      </c>
      <c r="O47" s="208">
        <v>2000</v>
      </c>
      <c r="P47" s="370">
        <v>10.04</v>
      </c>
      <c r="Q47" s="59">
        <f t="shared" si="13"/>
        <v>20080</v>
      </c>
      <c r="R47" s="33">
        <v>500</v>
      </c>
      <c r="S47" s="35">
        <f t="shared" si="1"/>
        <v>5020</v>
      </c>
      <c r="T47" s="121">
        <v>500</v>
      </c>
      <c r="U47" s="35">
        <f t="shared" si="2"/>
        <v>5020</v>
      </c>
      <c r="V47" s="33">
        <v>500</v>
      </c>
      <c r="W47" s="35">
        <f t="shared" si="3"/>
        <v>5020</v>
      </c>
      <c r="X47" s="121">
        <v>500</v>
      </c>
      <c r="Y47" s="35">
        <f t="shared" si="4"/>
        <v>5020</v>
      </c>
      <c r="Z47" s="83"/>
      <c r="AA47" s="327">
        <f t="shared" si="5"/>
        <v>2000</v>
      </c>
      <c r="AB47" s="327">
        <f t="shared" si="6"/>
        <v>0</v>
      </c>
      <c r="AC47" s="311">
        <f t="shared" si="14"/>
        <v>500</v>
      </c>
      <c r="AD47" s="456">
        <f t="shared" si="10"/>
        <v>5020</v>
      </c>
      <c r="AG47">
        <v>1590</v>
      </c>
      <c r="AH47">
        <v>14700</v>
      </c>
      <c r="AI47" s="294" t="s">
        <v>1537</v>
      </c>
      <c r="AJ47" s="320">
        <f t="shared" si="15"/>
        <v>2120</v>
      </c>
      <c r="AL47">
        <f t="shared" si="16"/>
        <v>0</v>
      </c>
    </row>
    <row r="48" spans="1:38" ht="21.75">
      <c r="A48" s="72">
        <v>10949</v>
      </c>
      <c r="B48" s="33">
        <v>46</v>
      </c>
      <c r="C48" s="83" t="s">
        <v>744</v>
      </c>
      <c r="D48" s="277" t="s">
        <v>743</v>
      </c>
      <c r="E48" s="260" t="s">
        <v>494</v>
      </c>
      <c r="F48" s="30">
        <v>1</v>
      </c>
      <c r="G48" s="29" t="s">
        <v>1387</v>
      </c>
      <c r="H48" s="33">
        <v>100</v>
      </c>
      <c r="I48" s="33" t="s">
        <v>1376</v>
      </c>
      <c r="J48" s="46">
        <v>22</v>
      </c>
      <c r="K48" s="348">
        <v>29.4</v>
      </c>
      <c r="L48" s="120">
        <v>37.6</v>
      </c>
      <c r="M48" s="208">
        <v>41</v>
      </c>
      <c r="N48" s="387">
        <v>1</v>
      </c>
      <c r="O48" s="208">
        <f t="shared" si="11"/>
        <v>40</v>
      </c>
      <c r="P48" s="368">
        <v>1850</v>
      </c>
      <c r="Q48" s="59">
        <f t="shared" si="13"/>
        <v>74000</v>
      </c>
      <c r="R48" s="33">
        <v>10</v>
      </c>
      <c r="S48" s="35">
        <f t="shared" si="1"/>
        <v>18500</v>
      </c>
      <c r="T48" s="121">
        <v>10</v>
      </c>
      <c r="U48" s="35">
        <f t="shared" si="2"/>
        <v>18500</v>
      </c>
      <c r="V48" s="33">
        <v>10</v>
      </c>
      <c r="W48" s="35">
        <f t="shared" si="3"/>
        <v>18500</v>
      </c>
      <c r="X48" s="121">
        <v>10</v>
      </c>
      <c r="Y48" s="35">
        <f t="shared" si="4"/>
        <v>18500</v>
      </c>
      <c r="Z48" s="83"/>
      <c r="AA48" s="327">
        <f t="shared" si="5"/>
        <v>40</v>
      </c>
      <c r="AB48" s="327">
        <f t="shared" si="6"/>
        <v>0</v>
      </c>
      <c r="AC48" s="311">
        <f t="shared" si="14"/>
        <v>10</v>
      </c>
      <c r="AD48" s="456">
        <f t="shared" si="10"/>
        <v>18500</v>
      </c>
      <c r="AG48">
        <v>2820</v>
      </c>
      <c r="AH48">
        <v>52170</v>
      </c>
      <c r="AI48" s="294" t="s">
        <v>1537</v>
      </c>
      <c r="AJ48" s="320">
        <f t="shared" si="15"/>
        <v>3760</v>
      </c>
      <c r="AL48">
        <f t="shared" si="16"/>
        <v>0</v>
      </c>
    </row>
    <row r="49" spans="1:38" ht="21.75">
      <c r="A49" s="72">
        <v>10949</v>
      </c>
      <c r="B49" s="33">
        <v>47</v>
      </c>
      <c r="C49" s="83" t="s">
        <v>746</v>
      </c>
      <c r="D49" s="277" t="s">
        <v>745</v>
      </c>
      <c r="E49" s="260" t="s">
        <v>1558</v>
      </c>
      <c r="F49" s="30">
        <v>1</v>
      </c>
      <c r="G49" s="29" t="s">
        <v>1386</v>
      </c>
      <c r="H49" s="33">
        <v>500</v>
      </c>
      <c r="I49" s="33" t="s">
        <v>390</v>
      </c>
      <c r="J49" s="46">
        <v>762</v>
      </c>
      <c r="K49" s="348">
        <v>969</v>
      </c>
      <c r="L49" s="120">
        <v>1297.3333333333335</v>
      </c>
      <c r="M49" s="208">
        <v>1250</v>
      </c>
      <c r="N49" s="387">
        <v>50</v>
      </c>
      <c r="O49" s="208">
        <f t="shared" si="11"/>
        <v>1200</v>
      </c>
      <c r="P49" s="379">
        <v>150</v>
      </c>
      <c r="Q49" s="59">
        <f t="shared" si="13"/>
        <v>180000</v>
      </c>
      <c r="R49" s="33">
        <v>300</v>
      </c>
      <c r="S49" s="35">
        <f t="shared" si="1"/>
        <v>45000</v>
      </c>
      <c r="T49" s="121">
        <v>300</v>
      </c>
      <c r="U49" s="35">
        <f t="shared" si="2"/>
        <v>45000</v>
      </c>
      <c r="V49" s="33">
        <v>300</v>
      </c>
      <c r="W49" s="35">
        <f t="shared" si="3"/>
        <v>45000</v>
      </c>
      <c r="X49" s="121">
        <v>300</v>
      </c>
      <c r="Y49" s="35">
        <f t="shared" si="4"/>
        <v>45000</v>
      </c>
      <c r="Z49" s="83"/>
      <c r="AA49" s="327">
        <f t="shared" si="5"/>
        <v>1200</v>
      </c>
      <c r="AB49" s="327">
        <f t="shared" si="6"/>
        <v>0</v>
      </c>
      <c r="AC49" s="311">
        <f t="shared" si="14"/>
        <v>300</v>
      </c>
      <c r="AD49" s="456">
        <f t="shared" si="10"/>
        <v>45000</v>
      </c>
      <c r="AG49">
        <v>973</v>
      </c>
      <c r="AH49">
        <v>145950</v>
      </c>
      <c r="AI49" s="294" t="s">
        <v>1536</v>
      </c>
      <c r="AJ49" s="320">
        <f t="shared" si="15"/>
        <v>1297.3333333333335</v>
      </c>
      <c r="AL49">
        <f t="shared" si="16"/>
        <v>0</v>
      </c>
    </row>
    <row r="50" spans="1:38" ht="21.75">
      <c r="A50" s="72">
        <v>10949</v>
      </c>
      <c r="B50" s="33">
        <v>48</v>
      </c>
      <c r="C50" s="83" t="s">
        <v>748</v>
      </c>
      <c r="D50" s="277" t="s">
        <v>747</v>
      </c>
      <c r="E50" s="260" t="s">
        <v>399</v>
      </c>
      <c r="F50" s="30">
        <v>1</v>
      </c>
      <c r="G50" s="29" t="s">
        <v>1389</v>
      </c>
      <c r="H50" s="32">
        <v>1</v>
      </c>
      <c r="I50" s="32" t="s">
        <v>521</v>
      </c>
      <c r="J50" s="46">
        <v>130</v>
      </c>
      <c r="K50" s="348">
        <v>50</v>
      </c>
      <c r="L50" s="120">
        <v>66.66666666666666</v>
      </c>
      <c r="M50" s="208">
        <v>100</v>
      </c>
      <c r="N50" s="387">
        <v>20</v>
      </c>
      <c r="O50" s="208">
        <f t="shared" si="11"/>
        <v>80</v>
      </c>
      <c r="P50" s="368">
        <v>6.42</v>
      </c>
      <c r="Q50" s="59">
        <f t="shared" si="13"/>
        <v>513.6</v>
      </c>
      <c r="R50" s="33">
        <v>50</v>
      </c>
      <c r="S50" s="35">
        <f t="shared" si="1"/>
        <v>321</v>
      </c>
      <c r="T50" s="121">
        <v>0</v>
      </c>
      <c r="U50" s="35">
        <f t="shared" si="2"/>
        <v>0</v>
      </c>
      <c r="V50" s="33">
        <v>30</v>
      </c>
      <c r="W50" s="35">
        <f t="shared" si="3"/>
        <v>192.6</v>
      </c>
      <c r="X50" s="121">
        <v>0</v>
      </c>
      <c r="Y50" s="35">
        <f t="shared" si="4"/>
        <v>0</v>
      </c>
      <c r="Z50" s="83"/>
      <c r="AA50" s="327">
        <f t="shared" si="5"/>
        <v>80</v>
      </c>
      <c r="AB50" s="327">
        <f t="shared" si="6"/>
        <v>0</v>
      </c>
      <c r="AC50" s="311">
        <f t="shared" si="14"/>
        <v>20</v>
      </c>
      <c r="AD50" s="456">
        <f t="shared" si="10"/>
        <v>128.4</v>
      </c>
      <c r="AG50">
        <v>50</v>
      </c>
      <c r="AH50">
        <v>321</v>
      </c>
      <c r="AI50" s="294" t="s">
        <v>1454</v>
      </c>
      <c r="AJ50" s="320">
        <f t="shared" si="15"/>
        <v>66.66666666666666</v>
      </c>
      <c r="AL50">
        <f t="shared" si="16"/>
        <v>0</v>
      </c>
    </row>
    <row r="51" spans="1:40" s="256" customFormat="1" ht="37.5">
      <c r="A51" s="353">
        <v>10949</v>
      </c>
      <c r="B51" s="33">
        <v>49</v>
      </c>
      <c r="C51" s="83">
        <v>818495</v>
      </c>
      <c r="D51" s="277" t="s">
        <v>749</v>
      </c>
      <c r="E51" s="262" t="s">
        <v>524</v>
      </c>
      <c r="F51" s="30">
        <v>1</v>
      </c>
      <c r="G51" s="52" t="s">
        <v>1398</v>
      </c>
      <c r="H51" s="30">
        <v>1</v>
      </c>
      <c r="I51" s="30" t="s">
        <v>403</v>
      </c>
      <c r="J51" s="46">
        <v>420</v>
      </c>
      <c r="K51" s="348">
        <v>420</v>
      </c>
      <c r="L51" s="120">
        <v>320</v>
      </c>
      <c r="M51" s="208">
        <v>600</v>
      </c>
      <c r="N51" s="387">
        <v>0</v>
      </c>
      <c r="O51" s="208">
        <f t="shared" si="11"/>
        <v>600</v>
      </c>
      <c r="P51" s="368">
        <v>833</v>
      </c>
      <c r="Q51" s="59">
        <f t="shared" si="13"/>
        <v>499800</v>
      </c>
      <c r="R51" s="33">
        <v>60</v>
      </c>
      <c r="S51" s="35">
        <f t="shared" si="1"/>
        <v>49980</v>
      </c>
      <c r="T51" s="121">
        <v>180</v>
      </c>
      <c r="U51" s="35">
        <f t="shared" si="2"/>
        <v>149940</v>
      </c>
      <c r="V51" s="33">
        <v>180</v>
      </c>
      <c r="W51" s="35">
        <f t="shared" si="3"/>
        <v>149940</v>
      </c>
      <c r="X51" s="121">
        <v>180</v>
      </c>
      <c r="Y51" s="35">
        <f t="shared" si="4"/>
        <v>149940</v>
      </c>
      <c r="Z51" s="83"/>
      <c r="AA51" s="327">
        <f t="shared" si="5"/>
        <v>600</v>
      </c>
      <c r="AB51" s="327">
        <f t="shared" si="6"/>
        <v>0</v>
      </c>
      <c r="AC51" s="311">
        <f t="shared" si="14"/>
        <v>150</v>
      </c>
      <c r="AD51" s="456">
        <f t="shared" si="10"/>
        <v>124950</v>
      </c>
      <c r="AE51" s="358"/>
      <c r="AF51" s="358"/>
      <c r="AG51">
        <v>240</v>
      </c>
      <c r="AH51">
        <v>199918.8</v>
      </c>
      <c r="AI51" s="294" t="s">
        <v>1536</v>
      </c>
      <c r="AJ51" s="320">
        <f t="shared" si="15"/>
        <v>320</v>
      </c>
      <c r="AK51"/>
      <c r="AL51">
        <f t="shared" si="16"/>
        <v>0</v>
      </c>
      <c r="AM51"/>
      <c r="AN51"/>
    </row>
    <row r="52" spans="1:38" ht="21.75">
      <c r="A52" s="72">
        <v>10949</v>
      </c>
      <c r="B52" s="33">
        <v>50</v>
      </c>
      <c r="C52" s="259" t="s">
        <v>751</v>
      </c>
      <c r="D52" s="338" t="s">
        <v>750</v>
      </c>
      <c r="E52" s="261" t="s">
        <v>525</v>
      </c>
      <c r="F52" s="281">
        <v>1</v>
      </c>
      <c r="G52" s="40" t="s">
        <v>1386</v>
      </c>
      <c r="H52" s="33">
        <v>500</v>
      </c>
      <c r="I52" s="33" t="s">
        <v>390</v>
      </c>
      <c r="J52" s="46">
        <v>2</v>
      </c>
      <c r="K52" s="348">
        <v>0</v>
      </c>
      <c r="L52" s="120">
        <v>0</v>
      </c>
      <c r="M52" s="208">
        <f>(J52+K52+L52)/3*1.1</f>
        <v>0.7333333333333334</v>
      </c>
      <c r="N52" s="387">
        <v>2</v>
      </c>
      <c r="O52" s="208">
        <v>0</v>
      </c>
      <c r="P52" s="379">
        <v>780</v>
      </c>
      <c r="Q52" s="59">
        <f t="shared" si="13"/>
        <v>0</v>
      </c>
      <c r="R52" s="33">
        <v>0</v>
      </c>
      <c r="S52" s="35">
        <f t="shared" si="1"/>
        <v>0</v>
      </c>
      <c r="T52" s="121">
        <v>0</v>
      </c>
      <c r="U52" s="35">
        <f t="shared" si="2"/>
        <v>0</v>
      </c>
      <c r="V52" s="33">
        <v>0</v>
      </c>
      <c r="W52" s="35">
        <f t="shared" si="3"/>
        <v>0</v>
      </c>
      <c r="X52" s="121">
        <v>0</v>
      </c>
      <c r="Y52" s="35">
        <f t="shared" si="4"/>
        <v>0</v>
      </c>
      <c r="Z52" s="83"/>
      <c r="AA52" s="327">
        <f t="shared" si="5"/>
        <v>0</v>
      </c>
      <c r="AB52" s="327">
        <f t="shared" si="6"/>
        <v>0</v>
      </c>
      <c r="AC52" s="311">
        <f t="shared" si="14"/>
        <v>0</v>
      </c>
      <c r="AD52" s="456">
        <f t="shared" si="10"/>
        <v>0</v>
      </c>
      <c r="AJ52" s="320">
        <f t="shared" si="15"/>
        <v>0</v>
      </c>
      <c r="AL52">
        <f t="shared" si="16"/>
        <v>0</v>
      </c>
    </row>
    <row r="53" spans="1:40" ht="21.75">
      <c r="A53" s="72">
        <v>10949</v>
      </c>
      <c r="B53" s="33">
        <v>51</v>
      </c>
      <c r="C53" s="270">
        <v>273636</v>
      </c>
      <c r="D53" s="277" t="s">
        <v>1429</v>
      </c>
      <c r="E53" s="264" t="s">
        <v>1384</v>
      </c>
      <c r="F53" s="281">
        <v>1</v>
      </c>
      <c r="G53" s="82" t="s">
        <v>1386</v>
      </c>
      <c r="H53" s="33">
        <v>500</v>
      </c>
      <c r="I53" s="33" t="s">
        <v>390</v>
      </c>
      <c r="J53" s="46" t="s">
        <v>1409</v>
      </c>
      <c r="K53" s="348">
        <v>6</v>
      </c>
      <c r="L53" s="120">
        <v>8</v>
      </c>
      <c r="M53" s="208">
        <v>8</v>
      </c>
      <c r="N53" s="387">
        <v>0</v>
      </c>
      <c r="O53" s="208">
        <v>8</v>
      </c>
      <c r="P53" s="368">
        <v>449.4</v>
      </c>
      <c r="Q53" s="59">
        <f t="shared" si="13"/>
        <v>3595.2</v>
      </c>
      <c r="R53" s="37">
        <v>2</v>
      </c>
      <c r="S53" s="35">
        <f t="shared" si="1"/>
        <v>898.8</v>
      </c>
      <c r="T53" s="76">
        <v>2</v>
      </c>
      <c r="U53" s="35">
        <f t="shared" si="2"/>
        <v>898.8</v>
      </c>
      <c r="V53" s="76">
        <v>2</v>
      </c>
      <c r="W53" s="35">
        <f t="shared" si="3"/>
        <v>898.8</v>
      </c>
      <c r="X53" s="76">
        <v>2</v>
      </c>
      <c r="Y53" s="35">
        <f t="shared" si="4"/>
        <v>898.8</v>
      </c>
      <c r="Z53" s="83"/>
      <c r="AA53" s="327">
        <f t="shared" si="5"/>
        <v>8</v>
      </c>
      <c r="AB53" s="327">
        <f t="shared" si="6"/>
        <v>0</v>
      </c>
      <c r="AC53" s="311">
        <f t="shared" si="14"/>
        <v>2</v>
      </c>
      <c r="AD53" s="456">
        <f t="shared" si="10"/>
        <v>898.8</v>
      </c>
      <c r="AG53">
        <v>6</v>
      </c>
      <c r="AH53">
        <v>2460</v>
      </c>
      <c r="AI53" s="318" t="s">
        <v>1533</v>
      </c>
      <c r="AJ53" s="320">
        <f t="shared" si="15"/>
        <v>8</v>
      </c>
      <c r="AK53" s="256"/>
      <c r="AL53">
        <f t="shared" si="16"/>
        <v>0</v>
      </c>
      <c r="AM53" s="256"/>
      <c r="AN53" s="256"/>
    </row>
    <row r="54" spans="1:38" ht="21.75">
      <c r="A54" s="72">
        <v>10949</v>
      </c>
      <c r="B54" s="33">
        <v>52</v>
      </c>
      <c r="C54" s="83" t="s">
        <v>753</v>
      </c>
      <c r="D54" s="277" t="s">
        <v>752</v>
      </c>
      <c r="E54" s="260" t="s">
        <v>38</v>
      </c>
      <c r="F54" s="30">
        <v>1</v>
      </c>
      <c r="G54" s="29" t="s">
        <v>1392</v>
      </c>
      <c r="H54" s="33">
        <v>180</v>
      </c>
      <c r="I54" s="33" t="s">
        <v>1391</v>
      </c>
      <c r="J54" s="46">
        <v>6160</v>
      </c>
      <c r="K54" s="348">
        <v>5460</v>
      </c>
      <c r="L54" s="120">
        <v>4506.666666666666</v>
      </c>
      <c r="M54" s="208">
        <v>4732</v>
      </c>
      <c r="N54" s="387">
        <v>732</v>
      </c>
      <c r="O54" s="208">
        <f t="shared" si="11"/>
        <v>4000</v>
      </c>
      <c r="P54" s="368">
        <v>10</v>
      </c>
      <c r="Q54" s="59">
        <f t="shared" si="13"/>
        <v>40000</v>
      </c>
      <c r="R54" s="33">
        <v>1000</v>
      </c>
      <c r="S54" s="35">
        <f t="shared" si="1"/>
        <v>10000</v>
      </c>
      <c r="T54" s="121">
        <v>1000</v>
      </c>
      <c r="U54" s="35">
        <f t="shared" si="2"/>
        <v>10000</v>
      </c>
      <c r="V54" s="33">
        <v>1000</v>
      </c>
      <c r="W54" s="35">
        <f t="shared" si="3"/>
        <v>10000</v>
      </c>
      <c r="X54" s="121">
        <v>1000</v>
      </c>
      <c r="Y54" s="35">
        <f t="shared" si="4"/>
        <v>10000</v>
      </c>
      <c r="Z54" s="259"/>
      <c r="AA54" s="327">
        <f t="shared" si="5"/>
        <v>4000</v>
      </c>
      <c r="AB54" s="327">
        <f t="shared" si="6"/>
        <v>0</v>
      </c>
      <c r="AC54" s="311">
        <f t="shared" si="14"/>
        <v>1000</v>
      </c>
      <c r="AD54" s="456">
        <f t="shared" si="10"/>
        <v>10000</v>
      </c>
      <c r="AG54" s="55">
        <v>3380</v>
      </c>
      <c r="AH54">
        <v>33800</v>
      </c>
      <c r="AI54" s="294" t="s">
        <v>1536</v>
      </c>
      <c r="AJ54" s="320">
        <f t="shared" si="15"/>
        <v>4506.666666666666</v>
      </c>
      <c r="AL54">
        <f t="shared" si="16"/>
        <v>0</v>
      </c>
    </row>
    <row r="55" spans="1:36" s="2" customFormat="1" ht="21.75">
      <c r="A55" s="46">
        <v>10949</v>
      </c>
      <c r="B55" s="33">
        <v>53</v>
      </c>
      <c r="C55" s="40"/>
      <c r="D55" s="412"/>
      <c r="E55" s="261" t="s">
        <v>1550</v>
      </c>
      <c r="F55" s="40">
        <v>1</v>
      </c>
      <c r="G55" s="40" t="s">
        <v>1386</v>
      </c>
      <c r="H55" s="33">
        <v>100</v>
      </c>
      <c r="I55" s="33" t="s">
        <v>390</v>
      </c>
      <c r="J55" s="33"/>
      <c r="K55" s="46"/>
      <c r="L55" s="120">
        <v>17</v>
      </c>
      <c r="M55" s="208">
        <v>20</v>
      </c>
      <c r="N55" s="406">
        <v>0</v>
      </c>
      <c r="O55" s="208">
        <f t="shared" si="11"/>
        <v>20</v>
      </c>
      <c r="P55" s="368">
        <v>450</v>
      </c>
      <c r="Q55" s="59">
        <f t="shared" si="13"/>
        <v>9000</v>
      </c>
      <c r="R55" s="33">
        <v>5</v>
      </c>
      <c r="S55" s="35">
        <f t="shared" si="1"/>
        <v>2250</v>
      </c>
      <c r="T55" s="33">
        <v>5</v>
      </c>
      <c r="U55" s="35">
        <f t="shared" si="2"/>
        <v>2250</v>
      </c>
      <c r="V55" s="33">
        <v>5</v>
      </c>
      <c r="W55" s="35">
        <f t="shared" si="3"/>
        <v>2250</v>
      </c>
      <c r="X55" s="33">
        <v>5</v>
      </c>
      <c r="Y55" s="35">
        <f t="shared" si="4"/>
        <v>2250</v>
      </c>
      <c r="Z55" s="40"/>
      <c r="AA55" s="327">
        <f t="shared" si="5"/>
        <v>20</v>
      </c>
      <c r="AB55" s="327">
        <f t="shared" si="6"/>
        <v>0</v>
      </c>
      <c r="AC55" s="413"/>
      <c r="AD55" s="456">
        <f t="shared" si="10"/>
        <v>2250</v>
      </c>
      <c r="AE55" s="414"/>
      <c r="AF55" s="414"/>
      <c r="AG55" s="2">
        <v>13</v>
      </c>
      <c r="AH55" s="2">
        <v>5850</v>
      </c>
      <c r="AI55" s="415" t="s">
        <v>1533</v>
      </c>
      <c r="AJ55" s="416">
        <f t="shared" si="15"/>
        <v>17.333333333333332</v>
      </c>
    </row>
    <row r="56" spans="1:38" ht="21.75">
      <c r="A56" s="72">
        <v>10949</v>
      </c>
      <c r="B56" s="33">
        <v>54</v>
      </c>
      <c r="C56" s="270">
        <v>881738</v>
      </c>
      <c r="D56" s="278" t="s">
        <v>1487</v>
      </c>
      <c r="E56" s="260" t="s">
        <v>1459</v>
      </c>
      <c r="F56" s="30">
        <v>1</v>
      </c>
      <c r="G56" s="29" t="s">
        <v>1398</v>
      </c>
      <c r="H56" s="33">
        <v>60</v>
      </c>
      <c r="I56" s="33" t="s">
        <v>1391</v>
      </c>
      <c r="J56" s="46">
        <v>0</v>
      </c>
      <c r="K56" s="348">
        <v>0</v>
      </c>
      <c r="L56" s="120">
        <v>35</v>
      </c>
      <c r="M56" s="208">
        <f>(J56+K56+L56)/3*1.1</f>
        <v>12.833333333333334</v>
      </c>
      <c r="N56" s="387">
        <v>0</v>
      </c>
      <c r="O56" s="208">
        <v>0</v>
      </c>
      <c r="P56" s="368">
        <v>19</v>
      </c>
      <c r="Q56" s="59">
        <f aca="true" t="shared" si="17" ref="Q56:Q82">P56*O56</f>
        <v>0</v>
      </c>
      <c r="R56" s="32">
        <v>0</v>
      </c>
      <c r="S56" s="35">
        <f t="shared" si="1"/>
        <v>0</v>
      </c>
      <c r="T56" s="121">
        <v>0</v>
      </c>
      <c r="U56" s="35">
        <f t="shared" si="2"/>
        <v>0</v>
      </c>
      <c r="V56" s="33">
        <v>0</v>
      </c>
      <c r="W56" s="35">
        <f t="shared" si="3"/>
        <v>0</v>
      </c>
      <c r="X56" s="121">
        <v>0</v>
      </c>
      <c r="Y56" s="35">
        <f t="shared" si="4"/>
        <v>0</v>
      </c>
      <c r="Z56" s="83"/>
      <c r="AA56" s="327">
        <f t="shared" si="5"/>
        <v>0</v>
      </c>
      <c r="AB56" s="327">
        <f t="shared" si="6"/>
        <v>0</v>
      </c>
      <c r="AC56" s="311">
        <f aca="true" t="shared" si="18" ref="AC56:AC81">O56/4</f>
        <v>0</v>
      </c>
      <c r="AD56" s="456">
        <f t="shared" si="10"/>
        <v>0</v>
      </c>
      <c r="AG56">
        <v>26</v>
      </c>
      <c r="AH56">
        <v>494</v>
      </c>
      <c r="AI56" s="294" t="s">
        <v>1533</v>
      </c>
      <c r="AJ56" s="320">
        <f t="shared" si="15"/>
        <v>34.666666666666664</v>
      </c>
      <c r="AL56">
        <f aca="true" t="shared" si="19" ref="AL56:AL81">AK56/H56</f>
        <v>0</v>
      </c>
    </row>
    <row r="57" spans="1:38" ht="21.75">
      <c r="A57" s="72">
        <v>10949</v>
      </c>
      <c r="B57" s="33">
        <v>55</v>
      </c>
      <c r="C57" s="83">
        <v>543096</v>
      </c>
      <c r="D57" s="277" t="s">
        <v>754</v>
      </c>
      <c r="E57" s="260" t="s">
        <v>39</v>
      </c>
      <c r="F57" s="30">
        <v>1</v>
      </c>
      <c r="G57" s="29" t="s">
        <v>1397</v>
      </c>
      <c r="H57" s="33">
        <v>1</v>
      </c>
      <c r="I57" s="33" t="s">
        <v>392</v>
      </c>
      <c r="J57" s="46">
        <v>2300</v>
      </c>
      <c r="K57" s="348">
        <v>990</v>
      </c>
      <c r="L57" s="120">
        <v>1826.6666666666667</v>
      </c>
      <c r="M57" s="208">
        <v>2000</v>
      </c>
      <c r="N57" s="387">
        <v>0</v>
      </c>
      <c r="O57" s="208">
        <f t="shared" si="11"/>
        <v>2000</v>
      </c>
      <c r="P57" s="368">
        <v>13.5</v>
      </c>
      <c r="Q57" s="59">
        <f t="shared" si="17"/>
        <v>27000</v>
      </c>
      <c r="R57" s="33">
        <v>500</v>
      </c>
      <c r="S57" s="35">
        <f t="shared" si="1"/>
        <v>6750</v>
      </c>
      <c r="T57" s="121">
        <v>500</v>
      </c>
      <c r="U57" s="35">
        <f t="shared" si="2"/>
        <v>6750</v>
      </c>
      <c r="V57" s="33">
        <v>500</v>
      </c>
      <c r="W57" s="35">
        <f t="shared" si="3"/>
        <v>6750</v>
      </c>
      <c r="X57" s="121">
        <v>500</v>
      </c>
      <c r="Y57" s="35">
        <f t="shared" si="4"/>
        <v>6750</v>
      </c>
      <c r="Z57" s="83"/>
      <c r="AA57" s="327">
        <f t="shared" si="5"/>
        <v>2000</v>
      </c>
      <c r="AB57" s="327">
        <f t="shared" si="6"/>
        <v>0</v>
      </c>
      <c r="AC57" s="311">
        <f t="shared" si="18"/>
        <v>500</v>
      </c>
      <c r="AD57" s="456">
        <f t="shared" si="10"/>
        <v>6750</v>
      </c>
      <c r="AG57">
        <v>1370</v>
      </c>
      <c r="AH57">
        <v>17957.8</v>
      </c>
      <c r="AI57" s="294" t="s">
        <v>1537</v>
      </c>
      <c r="AJ57" s="320">
        <f aca="true" t="shared" si="20" ref="AJ57:AJ81">AG57/9*12</f>
        <v>1826.6666666666667</v>
      </c>
      <c r="AL57">
        <f t="shared" si="19"/>
        <v>0</v>
      </c>
    </row>
    <row r="58" spans="1:38" ht="21.75">
      <c r="A58" s="72">
        <v>10949</v>
      </c>
      <c r="B58" s="33">
        <v>56</v>
      </c>
      <c r="C58" s="83">
        <v>548062</v>
      </c>
      <c r="D58" s="277" t="s">
        <v>755</v>
      </c>
      <c r="E58" s="455" t="s">
        <v>492</v>
      </c>
      <c r="F58" s="30">
        <v>1</v>
      </c>
      <c r="G58" s="29" t="s">
        <v>1397</v>
      </c>
      <c r="H58" s="33">
        <v>1</v>
      </c>
      <c r="I58" s="33" t="s">
        <v>392</v>
      </c>
      <c r="J58" s="46">
        <v>2650</v>
      </c>
      <c r="K58" s="348">
        <v>4020</v>
      </c>
      <c r="L58" s="120">
        <v>4186.666666666667</v>
      </c>
      <c r="M58" s="208">
        <v>4308</v>
      </c>
      <c r="N58" s="387">
        <v>108</v>
      </c>
      <c r="O58" s="208">
        <f t="shared" si="11"/>
        <v>4200</v>
      </c>
      <c r="P58" s="368">
        <v>27.82</v>
      </c>
      <c r="Q58" s="59">
        <f t="shared" si="17"/>
        <v>116844</v>
      </c>
      <c r="R58" s="33">
        <v>1000</v>
      </c>
      <c r="S58" s="35">
        <f t="shared" si="1"/>
        <v>27820</v>
      </c>
      <c r="T58" s="121">
        <v>1200</v>
      </c>
      <c r="U58" s="35">
        <f t="shared" si="2"/>
        <v>33384</v>
      </c>
      <c r="V58" s="33">
        <v>1000</v>
      </c>
      <c r="W58" s="35">
        <f t="shared" si="3"/>
        <v>27820</v>
      </c>
      <c r="X58" s="121">
        <v>1000</v>
      </c>
      <c r="Y58" s="35">
        <f t="shared" si="4"/>
        <v>27820</v>
      </c>
      <c r="Z58" s="83"/>
      <c r="AA58" s="327">
        <f t="shared" si="5"/>
        <v>4200</v>
      </c>
      <c r="AB58" s="327">
        <f t="shared" si="6"/>
        <v>0</v>
      </c>
      <c r="AC58" s="311">
        <f t="shared" si="18"/>
        <v>1050</v>
      </c>
      <c r="AD58" s="456">
        <f t="shared" si="10"/>
        <v>29211</v>
      </c>
      <c r="AG58">
        <v>3140</v>
      </c>
      <c r="AH58">
        <v>60264.799999999996</v>
      </c>
      <c r="AI58" s="294" t="s">
        <v>1536</v>
      </c>
      <c r="AJ58" s="320">
        <f t="shared" si="20"/>
        <v>4186.666666666667</v>
      </c>
      <c r="AL58">
        <f t="shared" si="19"/>
        <v>0</v>
      </c>
    </row>
    <row r="59" spans="1:38" ht="21.75">
      <c r="A59" s="72">
        <v>10949</v>
      </c>
      <c r="B59" s="33">
        <v>57</v>
      </c>
      <c r="C59" s="83" t="s">
        <v>757</v>
      </c>
      <c r="D59" s="277" t="s">
        <v>756</v>
      </c>
      <c r="E59" s="260" t="s">
        <v>40</v>
      </c>
      <c r="F59" s="30">
        <v>1</v>
      </c>
      <c r="G59" s="29" t="s">
        <v>1397</v>
      </c>
      <c r="H59" s="33">
        <v>1</v>
      </c>
      <c r="I59" s="33" t="s">
        <v>392</v>
      </c>
      <c r="J59" s="46">
        <v>11700</v>
      </c>
      <c r="K59" s="348">
        <v>14450</v>
      </c>
      <c r="L59" s="120">
        <v>13666.666666666668</v>
      </c>
      <c r="M59" s="208">
        <v>15463</v>
      </c>
      <c r="N59" s="387">
        <v>463</v>
      </c>
      <c r="O59" s="208">
        <f t="shared" si="11"/>
        <v>15000</v>
      </c>
      <c r="P59" s="368">
        <v>12</v>
      </c>
      <c r="Q59" s="59">
        <f t="shared" si="17"/>
        <v>180000</v>
      </c>
      <c r="R59" s="33">
        <v>3800</v>
      </c>
      <c r="S59" s="35">
        <f t="shared" si="1"/>
        <v>45600</v>
      </c>
      <c r="T59" s="121">
        <v>3700</v>
      </c>
      <c r="U59" s="35">
        <f t="shared" si="2"/>
        <v>44400</v>
      </c>
      <c r="V59" s="33">
        <v>3700</v>
      </c>
      <c r="W59" s="35">
        <f t="shared" si="3"/>
        <v>44400</v>
      </c>
      <c r="X59" s="121">
        <v>3800</v>
      </c>
      <c r="Y59" s="35">
        <f t="shared" si="4"/>
        <v>45600</v>
      </c>
      <c r="Z59" s="83"/>
      <c r="AA59" s="327">
        <f t="shared" si="5"/>
        <v>15000</v>
      </c>
      <c r="AB59" s="327">
        <f t="shared" si="6"/>
        <v>0</v>
      </c>
      <c r="AC59" s="311">
        <f t="shared" si="18"/>
        <v>3750</v>
      </c>
      <c r="AD59" s="456">
        <f t="shared" si="10"/>
        <v>45000</v>
      </c>
      <c r="AG59">
        <v>10250</v>
      </c>
      <c r="AH59">
        <v>107510</v>
      </c>
      <c r="AI59" s="294" t="s">
        <v>1536</v>
      </c>
      <c r="AJ59" s="320">
        <f t="shared" si="20"/>
        <v>13666.666666666668</v>
      </c>
      <c r="AL59">
        <f t="shared" si="19"/>
        <v>0</v>
      </c>
    </row>
    <row r="60" spans="1:38" ht="21.75">
      <c r="A60" s="72">
        <v>10949</v>
      </c>
      <c r="B60" s="33">
        <v>58</v>
      </c>
      <c r="C60" s="83" t="s">
        <v>759</v>
      </c>
      <c r="D60" s="277" t="s">
        <v>758</v>
      </c>
      <c r="E60" s="260" t="s">
        <v>227</v>
      </c>
      <c r="F60" s="30">
        <v>1</v>
      </c>
      <c r="G60" s="29" t="s">
        <v>1386</v>
      </c>
      <c r="H60" s="30">
        <v>500</v>
      </c>
      <c r="I60" s="30" t="s">
        <v>390</v>
      </c>
      <c r="J60" s="46">
        <v>49</v>
      </c>
      <c r="K60" s="348">
        <v>48</v>
      </c>
      <c r="L60" s="120">
        <v>58.66666666666667</v>
      </c>
      <c r="M60" s="208">
        <f>(J60+K60+L60)/3*1.1</f>
        <v>57.07777777777779</v>
      </c>
      <c r="N60" s="387">
        <v>7</v>
      </c>
      <c r="O60" s="208">
        <v>50</v>
      </c>
      <c r="P60" s="368">
        <v>160.5</v>
      </c>
      <c r="Q60" s="59">
        <f t="shared" si="17"/>
        <v>8025</v>
      </c>
      <c r="R60" s="33">
        <v>10</v>
      </c>
      <c r="S60" s="35">
        <f t="shared" si="1"/>
        <v>1605</v>
      </c>
      <c r="T60" s="121">
        <v>15</v>
      </c>
      <c r="U60" s="35">
        <f t="shared" si="2"/>
        <v>2407.5</v>
      </c>
      <c r="V60" s="33">
        <v>15</v>
      </c>
      <c r="W60" s="35">
        <f t="shared" si="3"/>
        <v>2407.5</v>
      </c>
      <c r="X60" s="121">
        <v>10</v>
      </c>
      <c r="Y60" s="35">
        <f t="shared" si="4"/>
        <v>1605</v>
      </c>
      <c r="Z60" s="83"/>
      <c r="AA60" s="327">
        <f t="shared" si="5"/>
        <v>50</v>
      </c>
      <c r="AB60" s="327">
        <f t="shared" si="6"/>
        <v>0</v>
      </c>
      <c r="AC60" s="311">
        <f t="shared" si="18"/>
        <v>12.5</v>
      </c>
      <c r="AD60" s="456">
        <f t="shared" si="10"/>
        <v>2006.25</v>
      </c>
      <c r="AG60">
        <v>44</v>
      </c>
      <c r="AH60">
        <v>12080</v>
      </c>
      <c r="AI60" s="294" t="s">
        <v>1537</v>
      </c>
      <c r="AJ60" s="320">
        <f t="shared" si="20"/>
        <v>58.66666666666667</v>
      </c>
      <c r="AL60">
        <f t="shared" si="19"/>
        <v>0</v>
      </c>
    </row>
    <row r="61" spans="1:38" ht="21.75">
      <c r="A61" s="72">
        <v>10949</v>
      </c>
      <c r="B61" s="33">
        <v>59</v>
      </c>
      <c r="C61" s="83" t="s">
        <v>761</v>
      </c>
      <c r="D61" s="277" t="s">
        <v>760</v>
      </c>
      <c r="E61" s="260" t="s">
        <v>41</v>
      </c>
      <c r="F61" s="30">
        <v>1</v>
      </c>
      <c r="G61" s="29" t="s">
        <v>1402</v>
      </c>
      <c r="H61" s="33">
        <v>5</v>
      </c>
      <c r="I61" s="33" t="s">
        <v>1379</v>
      </c>
      <c r="J61" s="46">
        <v>361</v>
      </c>
      <c r="K61" s="348">
        <v>210</v>
      </c>
      <c r="L61" s="120">
        <v>256</v>
      </c>
      <c r="M61" s="208">
        <f>(J61+K61+L61)/3*1.1</f>
        <v>303.2333333333334</v>
      </c>
      <c r="N61" s="387">
        <v>63</v>
      </c>
      <c r="O61" s="208">
        <v>240</v>
      </c>
      <c r="P61" s="370">
        <v>14.01</v>
      </c>
      <c r="Q61" s="59">
        <f t="shared" si="17"/>
        <v>3362.4</v>
      </c>
      <c r="R61" s="32">
        <v>60</v>
      </c>
      <c r="S61" s="35">
        <f t="shared" si="1"/>
        <v>840.6</v>
      </c>
      <c r="T61" s="121">
        <v>60</v>
      </c>
      <c r="U61" s="35">
        <f t="shared" si="2"/>
        <v>840.6</v>
      </c>
      <c r="V61" s="33">
        <v>60</v>
      </c>
      <c r="W61" s="35">
        <f t="shared" si="3"/>
        <v>840.6</v>
      </c>
      <c r="X61" s="121">
        <v>60</v>
      </c>
      <c r="Y61" s="35">
        <f t="shared" si="4"/>
        <v>840.6</v>
      </c>
      <c r="Z61" s="83"/>
      <c r="AA61" s="327">
        <f t="shared" si="5"/>
        <v>240</v>
      </c>
      <c r="AB61" s="327">
        <f t="shared" si="6"/>
        <v>0</v>
      </c>
      <c r="AC61" s="311">
        <f t="shared" si="18"/>
        <v>60</v>
      </c>
      <c r="AD61" s="456">
        <f t="shared" si="10"/>
        <v>840.6</v>
      </c>
      <c r="AG61">
        <v>192</v>
      </c>
      <c r="AH61">
        <v>2748</v>
      </c>
      <c r="AI61" s="294" t="s">
        <v>1533</v>
      </c>
      <c r="AJ61" s="320">
        <f t="shared" si="20"/>
        <v>256</v>
      </c>
      <c r="AL61">
        <f t="shared" si="19"/>
        <v>0</v>
      </c>
    </row>
    <row r="62" spans="1:38" ht="21.75">
      <c r="A62" s="72">
        <v>10949</v>
      </c>
      <c r="B62" s="33">
        <v>60</v>
      </c>
      <c r="C62" s="83" t="s">
        <v>763</v>
      </c>
      <c r="D62" s="277" t="s">
        <v>762</v>
      </c>
      <c r="E62" s="263" t="s">
        <v>526</v>
      </c>
      <c r="F62" s="30">
        <v>1</v>
      </c>
      <c r="G62" s="51" t="s">
        <v>1386</v>
      </c>
      <c r="H62" s="46">
        <v>1000</v>
      </c>
      <c r="I62" s="46" t="s">
        <v>390</v>
      </c>
      <c r="J62" s="46">
        <v>0</v>
      </c>
      <c r="K62" s="348">
        <v>2</v>
      </c>
      <c r="L62" s="120">
        <v>0</v>
      </c>
      <c r="M62" s="208">
        <f>(J62+K62+L62)/3*1.1</f>
        <v>0.7333333333333334</v>
      </c>
      <c r="N62" s="387">
        <v>0</v>
      </c>
      <c r="O62" s="208">
        <f t="shared" si="11"/>
        <v>0.7333333333333334</v>
      </c>
      <c r="P62" s="369">
        <v>107</v>
      </c>
      <c r="Q62" s="59">
        <f t="shared" si="17"/>
        <v>78.46666666666667</v>
      </c>
      <c r="R62" s="33">
        <v>0</v>
      </c>
      <c r="S62" s="35">
        <f t="shared" si="1"/>
        <v>0</v>
      </c>
      <c r="T62" s="121">
        <v>1</v>
      </c>
      <c r="U62" s="35">
        <f t="shared" si="2"/>
        <v>107</v>
      </c>
      <c r="V62" s="33">
        <v>0</v>
      </c>
      <c r="W62" s="35">
        <f t="shared" si="3"/>
        <v>0</v>
      </c>
      <c r="X62" s="121">
        <v>0</v>
      </c>
      <c r="Y62" s="35">
        <f t="shared" si="4"/>
        <v>0</v>
      </c>
      <c r="Z62" s="83"/>
      <c r="AA62" s="327">
        <f t="shared" si="5"/>
        <v>1</v>
      </c>
      <c r="AB62" s="327">
        <f t="shared" si="6"/>
        <v>-0.2666666666666666</v>
      </c>
      <c r="AC62" s="311">
        <f t="shared" si="18"/>
        <v>0.18333333333333335</v>
      </c>
      <c r="AD62" s="456">
        <f t="shared" si="10"/>
        <v>19.616666666666667</v>
      </c>
      <c r="AJ62" s="320">
        <f t="shared" si="20"/>
        <v>0</v>
      </c>
      <c r="AL62">
        <f t="shared" si="19"/>
        <v>0</v>
      </c>
    </row>
    <row r="63" spans="1:38" ht="21.75">
      <c r="A63" s="72">
        <v>10949</v>
      </c>
      <c r="B63" s="33">
        <v>61</v>
      </c>
      <c r="C63" s="270">
        <v>838145</v>
      </c>
      <c r="D63" s="338" t="s">
        <v>1358</v>
      </c>
      <c r="E63" s="261" t="s">
        <v>487</v>
      </c>
      <c r="F63" s="30">
        <v>2</v>
      </c>
      <c r="G63" s="40" t="s">
        <v>1388</v>
      </c>
      <c r="H63" s="33">
        <v>200</v>
      </c>
      <c r="I63" s="33" t="s">
        <v>1379</v>
      </c>
      <c r="J63" s="33">
        <v>18</v>
      </c>
      <c r="K63" s="348">
        <v>20</v>
      </c>
      <c r="L63" s="120">
        <v>0</v>
      </c>
      <c r="M63" s="208">
        <v>20</v>
      </c>
      <c r="N63" s="387">
        <v>0</v>
      </c>
      <c r="O63" s="208">
        <f t="shared" si="11"/>
        <v>20</v>
      </c>
      <c r="P63" s="368">
        <v>150</v>
      </c>
      <c r="Q63" s="59">
        <f t="shared" si="17"/>
        <v>3000</v>
      </c>
      <c r="R63" s="33">
        <v>20</v>
      </c>
      <c r="S63" s="35">
        <f t="shared" si="1"/>
        <v>3000</v>
      </c>
      <c r="T63" s="121">
        <v>0</v>
      </c>
      <c r="U63" s="35">
        <f t="shared" si="2"/>
        <v>0</v>
      </c>
      <c r="V63" s="33">
        <v>0</v>
      </c>
      <c r="W63" s="35">
        <f t="shared" si="3"/>
        <v>0</v>
      </c>
      <c r="X63" s="121">
        <v>0</v>
      </c>
      <c r="Y63" s="35">
        <f t="shared" si="4"/>
        <v>0</v>
      </c>
      <c r="Z63" s="83"/>
      <c r="AA63" s="327">
        <f t="shared" si="5"/>
        <v>20</v>
      </c>
      <c r="AB63" s="327">
        <f t="shared" si="6"/>
        <v>0</v>
      </c>
      <c r="AC63" s="311">
        <f t="shared" si="18"/>
        <v>5</v>
      </c>
      <c r="AD63" s="456">
        <f t="shared" si="10"/>
        <v>750</v>
      </c>
      <c r="AJ63" s="320">
        <f t="shared" si="20"/>
        <v>0</v>
      </c>
      <c r="AL63">
        <f t="shared" si="19"/>
        <v>0</v>
      </c>
    </row>
    <row r="64" spans="1:38" ht="21.75">
      <c r="A64" s="72">
        <v>10949</v>
      </c>
      <c r="B64" s="33">
        <v>62</v>
      </c>
      <c r="C64" s="83" t="s">
        <v>765</v>
      </c>
      <c r="D64" s="277" t="s">
        <v>764</v>
      </c>
      <c r="E64" s="260" t="s">
        <v>42</v>
      </c>
      <c r="F64" s="30">
        <v>1</v>
      </c>
      <c r="G64" s="29" t="s">
        <v>1398</v>
      </c>
      <c r="H64" s="33">
        <v>5000</v>
      </c>
      <c r="I64" s="33" t="s">
        <v>1391</v>
      </c>
      <c r="J64" s="46">
        <v>21</v>
      </c>
      <c r="K64" s="348">
        <v>0</v>
      </c>
      <c r="L64" s="120">
        <v>5.333333333333333</v>
      </c>
      <c r="M64" s="208">
        <f>(J64+K64+L64)/3*1.1</f>
        <v>9.655555555555555</v>
      </c>
      <c r="N64" s="387">
        <v>0</v>
      </c>
      <c r="O64" s="208">
        <v>10</v>
      </c>
      <c r="P64" s="368">
        <v>680</v>
      </c>
      <c r="Q64" s="59">
        <f t="shared" si="17"/>
        <v>6800</v>
      </c>
      <c r="R64" s="33">
        <v>5</v>
      </c>
      <c r="S64" s="35">
        <f t="shared" si="1"/>
        <v>3400</v>
      </c>
      <c r="T64" s="121">
        <v>0</v>
      </c>
      <c r="U64" s="35">
        <f t="shared" si="2"/>
        <v>0</v>
      </c>
      <c r="V64" s="33">
        <v>5</v>
      </c>
      <c r="W64" s="35">
        <f t="shared" si="3"/>
        <v>3400</v>
      </c>
      <c r="X64" s="121">
        <v>0</v>
      </c>
      <c r="Y64" s="35">
        <f t="shared" si="4"/>
        <v>0</v>
      </c>
      <c r="Z64" s="83"/>
      <c r="AA64" s="327">
        <f t="shared" si="5"/>
        <v>10</v>
      </c>
      <c r="AB64" s="327">
        <f t="shared" si="6"/>
        <v>0</v>
      </c>
      <c r="AC64" s="311">
        <f t="shared" si="18"/>
        <v>2.5</v>
      </c>
      <c r="AD64" s="456">
        <f t="shared" si="10"/>
        <v>1700</v>
      </c>
      <c r="AG64">
        <v>4</v>
      </c>
      <c r="AH64">
        <v>2720</v>
      </c>
      <c r="AI64" s="294" t="s">
        <v>1533</v>
      </c>
      <c r="AJ64" s="320">
        <f t="shared" si="20"/>
        <v>5.333333333333333</v>
      </c>
      <c r="AL64">
        <f t="shared" si="19"/>
        <v>0</v>
      </c>
    </row>
    <row r="65" spans="1:38" ht="21.75">
      <c r="A65" s="72">
        <v>10949</v>
      </c>
      <c r="B65" s="33">
        <v>63</v>
      </c>
      <c r="C65" s="270">
        <v>846665</v>
      </c>
      <c r="D65" s="277" t="s">
        <v>1488</v>
      </c>
      <c r="E65" s="260" t="s">
        <v>42</v>
      </c>
      <c r="F65" s="30">
        <v>1</v>
      </c>
      <c r="G65" s="29" t="s">
        <v>1398</v>
      </c>
      <c r="H65" s="33">
        <v>450</v>
      </c>
      <c r="I65" s="33" t="s">
        <v>1391</v>
      </c>
      <c r="J65" s="46">
        <v>29</v>
      </c>
      <c r="K65" s="348">
        <v>23</v>
      </c>
      <c r="L65" s="120">
        <v>58.66666666666667</v>
      </c>
      <c r="M65" s="208">
        <v>65</v>
      </c>
      <c r="N65" s="387">
        <v>29</v>
      </c>
      <c r="O65" s="208">
        <f t="shared" si="11"/>
        <v>36</v>
      </c>
      <c r="P65" s="368">
        <v>120</v>
      </c>
      <c r="Q65" s="59">
        <f t="shared" si="17"/>
        <v>4320</v>
      </c>
      <c r="R65" s="37">
        <v>0</v>
      </c>
      <c r="S65" s="35">
        <f t="shared" si="1"/>
        <v>0</v>
      </c>
      <c r="T65" s="76">
        <v>12</v>
      </c>
      <c r="U65" s="35">
        <f t="shared" si="2"/>
        <v>1440</v>
      </c>
      <c r="V65" s="76">
        <v>12</v>
      </c>
      <c r="W65" s="35">
        <f t="shared" si="3"/>
        <v>1440</v>
      </c>
      <c r="X65" s="76">
        <v>12</v>
      </c>
      <c r="Y65" s="35">
        <f t="shared" si="4"/>
        <v>1440</v>
      </c>
      <c r="Z65" s="83"/>
      <c r="AA65" s="327">
        <f t="shared" si="5"/>
        <v>36</v>
      </c>
      <c r="AB65" s="327">
        <f t="shared" si="6"/>
        <v>0</v>
      </c>
      <c r="AC65" s="311">
        <f t="shared" si="18"/>
        <v>9</v>
      </c>
      <c r="AD65" s="456">
        <f t="shared" si="10"/>
        <v>1080</v>
      </c>
      <c r="AG65">
        <v>44</v>
      </c>
      <c r="AH65">
        <v>5280</v>
      </c>
      <c r="AI65" s="294" t="s">
        <v>1533</v>
      </c>
      <c r="AJ65" s="320">
        <f t="shared" si="20"/>
        <v>58.66666666666667</v>
      </c>
      <c r="AL65">
        <f t="shared" si="19"/>
        <v>0</v>
      </c>
    </row>
    <row r="66" spans="1:38" ht="21.75">
      <c r="A66" s="72">
        <v>10949</v>
      </c>
      <c r="B66" s="33">
        <v>64</v>
      </c>
      <c r="C66" s="83" t="s">
        <v>767</v>
      </c>
      <c r="D66" s="277" t="s">
        <v>766</v>
      </c>
      <c r="E66" s="260" t="s">
        <v>43</v>
      </c>
      <c r="F66" s="30">
        <v>1</v>
      </c>
      <c r="G66" s="29" t="s">
        <v>1386</v>
      </c>
      <c r="H66" s="33">
        <v>1000</v>
      </c>
      <c r="I66" s="33" t="s">
        <v>390</v>
      </c>
      <c r="J66" s="46">
        <v>6</v>
      </c>
      <c r="K66" s="348">
        <v>4</v>
      </c>
      <c r="L66" s="120">
        <v>2.6666666666666665</v>
      </c>
      <c r="M66" s="208">
        <v>5</v>
      </c>
      <c r="N66" s="387">
        <v>2</v>
      </c>
      <c r="O66" s="208">
        <v>3</v>
      </c>
      <c r="P66" s="368">
        <v>441.91</v>
      </c>
      <c r="Q66" s="59">
        <f t="shared" si="17"/>
        <v>1325.73</v>
      </c>
      <c r="R66" s="32">
        <v>0</v>
      </c>
      <c r="S66" s="35">
        <f t="shared" si="1"/>
        <v>0</v>
      </c>
      <c r="T66" s="121">
        <v>1</v>
      </c>
      <c r="U66" s="35">
        <f t="shared" si="2"/>
        <v>441.91</v>
      </c>
      <c r="V66" s="33">
        <v>1</v>
      </c>
      <c r="W66" s="35">
        <f t="shared" si="3"/>
        <v>441.91</v>
      </c>
      <c r="X66" s="121">
        <v>1</v>
      </c>
      <c r="Y66" s="35">
        <f t="shared" si="4"/>
        <v>441.91</v>
      </c>
      <c r="Z66" s="83"/>
      <c r="AA66" s="327">
        <f t="shared" si="5"/>
        <v>3</v>
      </c>
      <c r="AB66" s="327">
        <f t="shared" si="6"/>
        <v>0</v>
      </c>
      <c r="AC66" s="311">
        <f t="shared" si="18"/>
        <v>0.75</v>
      </c>
      <c r="AD66" s="456">
        <f t="shared" si="10"/>
        <v>331.4325</v>
      </c>
      <c r="AG66">
        <v>2</v>
      </c>
      <c r="AH66">
        <v>883.24</v>
      </c>
      <c r="AI66" s="294" t="s">
        <v>1533</v>
      </c>
      <c r="AJ66" s="320">
        <f t="shared" si="20"/>
        <v>2.6666666666666665</v>
      </c>
      <c r="AL66">
        <f t="shared" si="19"/>
        <v>0</v>
      </c>
    </row>
    <row r="67" spans="1:38" ht="21.75">
      <c r="A67" s="72">
        <v>10949</v>
      </c>
      <c r="B67" s="33">
        <v>65</v>
      </c>
      <c r="C67" s="83" t="s">
        <v>769</v>
      </c>
      <c r="D67" s="277" t="s">
        <v>768</v>
      </c>
      <c r="E67" s="260" t="s">
        <v>44</v>
      </c>
      <c r="F67" s="30">
        <v>1</v>
      </c>
      <c r="G67" s="29" t="s">
        <v>1386</v>
      </c>
      <c r="H67" s="33">
        <v>1000</v>
      </c>
      <c r="I67" s="33" t="s">
        <v>390</v>
      </c>
      <c r="J67" s="46">
        <v>247</v>
      </c>
      <c r="K67" s="348">
        <v>209</v>
      </c>
      <c r="L67" s="120">
        <v>212</v>
      </c>
      <c r="M67" s="208">
        <v>220</v>
      </c>
      <c r="N67" s="387">
        <v>20</v>
      </c>
      <c r="O67" s="208">
        <f t="shared" si="11"/>
        <v>200</v>
      </c>
      <c r="P67" s="368">
        <v>50</v>
      </c>
      <c r="Q67" s="59">
        <f t="shared" si="17"/>
        <v>10000</v>
      </c>
      <c r="R67" s="33">
        <v>50</v>
      </c>
      <c r="S67" s="35">
        <f aca="true" t="shared" si="21" ref="S67:S130">R67*P67</f>
        <v>2500</v>
      </c>
      <c r="T67" s="121">
        <v>50</v>
      </c>
      <c r="U67" s="35">
        <f aca="true" t="shared" si="22" ref="U67:U130">T67*P67</f>
        <v>2500</v>
      </c>
      <c r="V67" s="33">
        <v>50</v>
      </c>
      <c r="W67" s="35">
        <f aca="true" t="shared" si="23" ref="W67:W130">V67*P67</f>
        <v>2500</v>
      </c>
      <c r="X67" s="121">
        <v>50</v>
      </c>
      <c r="Y67" s="35">
        <f aca="true" t="shared" si="24" ref="Y67:Y130">X67*P67</f>
        <v>2500</v>
      </c>
      <c r="Z67" s="83"/>
      <c r="AA67" s="327">
        <f aca="true" t="shared" si="25" ref="AA67:AA130">R67+T67+V67+X67</f>
        <v>200</v>
      </c>
      <c r="AB67" s="327">
        <f aca="true" t="shared" si="26" ref="AB67:AB86">O67-AA67</f>
        <v>0</v>
      </c>
      <c r="AC67" s="311">
        <f t="shared" si="18"/>
        <v>50</v>
      </c>
      <c r="AD67" s="456">
        <f t="shared" si="10"/>
        <v>2500</v>
      </c>
      <c r="AG67">
        <v>159</v>
      </c>
      <c r="AH67">
        <v>7950</v>
      </c>
      <c r="AI67" s="294" t="s">
        <v>1533</v>
      </c>
      <c r="AJ67" s="320">
        <f t="shared" si="20"/>
        <v>212</v>
      </c>
      <c r="AL67">
        <f t="shared" si="19"/>
        <v>0</v>
      </c>
    </row>
    <row r="68" spans="1:38" ht="21.75">
      <c r="A68" s="72">
        <v>10949</v>
      </c>
      <c r="B68" s="33">
        <v>66</v>
      </c>
      <c r="C68" s="83" t="s">
        <v>771</v>
      </c>
      <c r="D68" s="277" t="s">
        <v>770</v>
      </c>
      <c r="E68" s="260" t="s">
        <v>400</v>
      </c>
      <c r="F68" s="30">
        <v>1</v>
      </c>
      <c r="G68" s="29" t="s">
        <v>1389</v>
      </c>
      <c r="H68" s="32">
        <v>1</v>
      </c>
      <c r="I68" s="32" t="s">
        <v>391</v>
      </c>
      <c r="J68" s="46">
        <v>1160</v>
      </c>
      <c r="K68" s="348">
        <v>1110</v>
      </c>
      <c r="L68" s="120">
        <v>1040</v>
      </c>
      <c r="M68" s="208">
        <v>1200</v>
      </c>
      <c r="N68" s="387">
        <v>200</v>
      </c>
      <c r="O68" s="208">
        <f>M68-N68</f>
        <v>1000</v>
      </c>
      <c r="P68" s="368">
        <v>2.25</v>
      </c>
      <c r="Q68" s="59">
        <f t="shared" si="17"/>
        <v>2250</v>
      </c>
      <c r="R68" s="33">
        <v>250</v>
      </c>
      <c r="S68" s="35">
        <f t="shared" si="21"/>
        <v>562.5</v>
      </c>
      <c r="T68" s="121">
        <v>250</v>
      </c>
      <c r="U68" s="35">
        <f t="shared" si="22"/>
        <v>562.5</v>
      </c>
      <c r="V68" s="33">
        <v>250</v>
      </c>
      <c r="W68" s="35">
        <f t="shared" si="23"/>
        <v>562.5</v>
      </c>
      <c r="X68" s="121">
        <v>250</v>
      </c>
      <c r="Y68" s="35">
        <f t="shared" si="24"/>
        <v>562.5</v>
      </c>
      <c r="Z68" s="83"/>
      <c r="AA68" s="327">
        <f t="shared" si="25"/>
        <v>1000</v>
      </c>
      <c r="AB68" s="327">
        <f t="shared" si="26"/>
        <v>0</v>
      </c>
      <c r="AC68" s="311">
        <f t="shared" si="18"/>
        <v>250</v>
      </c>
      <c r="AD68" s="456">
        <f aca="true" t="shared" si="27" ref="AD68:AD131">Q68/4</f>
        <v>562.5</v>
      </c>
      <c r="AG68">
        <v>780</v>
      </c>
      <c r="AH68">
        <v>1747.2</v>
      </c>
      <c r="AI68" s="294" t="s">
        <v>1533</v>
      </c>
      <c r="AJ68" s="320">
        <f t="shared" si="20"/>
        <v>1040</v>
      </c>
      <c r="AL68">
        <f t="shared" si="19"/>
        <v>0</v>
      </c>
    </row>
    <row r="69" spans="1:38" ht="21.75">
      <c r="A69" s="72">
        <v>10949</v>
      </c>
      <c r="B69" s="33">
        <v>67</v>
      </c>
      <c r="C69" s="83" t="s">
        <v>773</v>
      </c>
      <c r="D69" s="277" t="s">
        <v>772</v>
      </c>
      <c r="E69" s="260" t="s">
        <v>45</v>
      </c>
      <c r="F69" s="30">
        <v>1</v>
      </c>
      <c r="G69" s="29" t="s">
        <v>1395</v>
      </c>
      <c r="H69" s="33">
        <v>60</v>
      </c>
      <c r="I69" s="33" t="s">
        <v>1391</v>
      </c>
      <c r="J69" s="46">
        <v>10020</v>
      </c>
      <c r="K69" s="348">
        <v>9890</v>
      </c>
      <c r="L69" s="120">
        <v>7760</v>
      </c>
      <c r="M69" s="208">
        <v>8536</v>
      </c>
      <c r="N69" s="387">
        <v>536</v>
      </c>
      <c r="O69" s="208">
        <f>M69-N69</f>
        <v>8000</v>
      </c>
      <c r="P69" s="368">
        <v>5</v>
      </c>
      <c r="Q69" s="59">
        <f t="shared" si="17"/>
        <v>40000</v>
      </c>
      <c r="R69" s="33">
        <v>2000</v>
      </c>
      <c r="S69" s="35">
        <f t="shared" si="21"/>
        <v>10000</v>
      </c>
      <c r="T69" s="121">
        <v>2000</v>
      </c>
      <c r="U69" s="35">
        <f t="shared" si="22"/>
        <v>10000</v>
      </c>
      <c r="V69" s="33">
        <v>2000</v>
      </c>
      <c r="W69" s="35">
        <f t="shared" si="23"/>
        <v>10000</v>
      </c>
      <c r="X69" s="121">
        <v>2000</v>
      </c>
      <c r="Y69" s="35">
        <f t="shared" si="24"/>
        <v>10000</v>
      </c>
      <c r="Z69" s="83"/>
      <c r="AA69" s="327">
        <f t="shared" si="25"/>
        <v>8000</v>
      </c>
      <c r="AB69" s="327">
        <f t="shared" si="26"/>
        <v>0</v>
      </c>
      <c r="AC69" s="311">
        <f t="shared" si="18"/>
        <v>2000</v>
      </c>
      <c r="AD69" s="456">
        <f t="shared" si="27"/>
        <v>10000</v>
      </c>
      <c r="AG69">
        <v>5820</v>
      </c>
      <c r="AH69">
        <v>29100</v>
      </c>
      <c r="AI69" s="294" t="s">
        <v>1536</v>
      </c>
      <c r="AJ69" s="320">
        <f t="shared" si="20"/>
        <v>7760</v>
      </c>
      <c r="AL69">
        <f t="shared" si="19"/>
        <v>0</v>
      </c>
    </row>
    <row r="70" spans="1:38" ht="21.75">
      <c r="A70" s="72">
        <v>10949</v>
      </c>
      <c r="B70" s="33">
        <v>68</v>
      </c>
      <c r="C70" s="83" t="s">
        <v>775</v>
      </c>
      <c r="D70" s="277" t="s">
        <v>774</v>
      </c>
      <c r="E70" s="260" t="s">
        <v>46</v>
      </c>
      <c r="F70" s="30">
        <v>1</v>
      </c>
      <c r="G70" s="29" t="s">
        <v>1386</v>
      </c>
      <c r="H70" s="33">
        <v>500</v>
      </c>
      <c r="I70" s="33" t="s">
        <v>390</v>
      </c>
      <c r="J70" s="46">
        <v>28</v>
      </c>
      <c r="K70" s="348">
        <v>15</v>
      </c>
      <c r="L70" s="120">
        <v>14.666666666666668</v>
      </c>
      <c r="M70" s="208">
        <f>(J70+K70+L70)/3*1.1</f>
        <v>21.14444444444445</v>
      </c>
      <c r="N70" s="387">
        <v>1</v>
      </c>
      <c r="O70" s="208">
        <v>20</v>
      </c>
      <c r="P70" s="368">
        <v>257.87</v>
      </c>
      <c r="Q70" s="59">
        <f t="shared" si="17"/>
        <v>5157.4</v>
      </c>
      <c r="R70" s="33">
        <v>5</v>
      </c>
      <c r="S70" s="35">
        <f t="shared" si="21"/>
        <v>1289.35</v>
      </c>
      <c r="T70" s="121">
        <v>5</v>
      </c>
      <c r="U70" s="35">
        <f t="shared" si="22"/>
        <v>1289.35</v>
      </c>
      <c r="V70" s="33">
        <v>5</v>
      </c>
      <c r="W70" s="35">
        <f t="shared" si="23"/>
        <v>1289.35</v>
      </c>
      <c r="X70" s="121">
        <v>5</v>
      </c>
      <c r="Y70" s="35">
        <f t="shared" si="24"/>
        <v>1289.35</v>
      </c>
      <c r="Z70" s="83"/>
      <c r="AA70" s="327">
        <f t="shared" si="25"/>
        <v>20</v>
      </c>
      <c r="AB70" s="327">
        <f t="shared" si="26"/>
        <v>0</v>
      </c>
      <c r="AC70" s="311">
        <f t="shared" si="18"/>
        <v>5</v>
      </c>
      <c r="AD70" s="456">
        <f t="shared" si="27"/>
        <v>1289.35</v>
      </c>
      <c r="AG70">
        <v>11</v>
      </c>
      <c r="AH70">
        <v>2835.47</v>
      </c>
      <c r="AI70" s="294" t="s">
        <v>1533</v>
      </c>
      <c r="AJ70" s="320">
        <f t="shared" si="20"/>
        <v>14.666666666666668</v>
      </c>
      <c r="AL70">
        <f t="shared" si="19"/>
        <v>0</v>
      </c>
    </row>
    <row r="71" spans="1:38" ht="21.75">
      <c r="A71" s="72">
        <v>10949</v>
      </c>
      <c r="B71" s="33">
        <v>69</v>
      </c>
      <c r="C71" s="83" t="s">
        <v>777</v>
      </c>
      <c r="D71" s="277" t="s">
        <v>776</v>
      </c>
      <c r="E71" s="260" t="s">
        <v>47</v>
      </c>
      <c r="F71" s="30">
        <v>1</v>
      </c>
      <c r="G71" s="29" t="s">
        <v>1386</v>
      </c>
      <c r="H71" s="33">
        <v>1000</v>
      </c>
      <c r="I71" s="33" t="s">
        <v>390</v>
      </c>
      <c r="J71" s="46">
        <v>3</v>
      </c>
      <c r="K71" s="348">
        <v>5</v>
      </c>
      <c r="L71" s="120">
        <v>4</v>
      </c>
      <c r="M71" s="208">
        <f>(J71+K71+L71)/3*1.1</f>
        <v>4.4</v>
      </c>
      <c r="N71" s="387">
        <v>6</v>
      </c>
      <c r="O71" s="208">
        <v>0</v>
      </c>
      <c r="P71" s="368">
        <v>214</v>
      </c>
      <c r="Q71" s="59">
        <f t="shared" si="17"/>
        <v>0</v>
      </c>
      <c r="R71" s="33">
        <v>0</v>
      </c>
      <c r="S71" s="35">
        <f t="shared" si="21"/>
        <v>0</v>
      </c>
      <c r="T71" s="121">
        <v>0</v>
      </c>
      <c r="U71" s="35">
        <f t="shared" si="22"/>
        <v>0</v>
      </c>
      <c r="V71" s="33">
        <v>0</v>
      </c>
      <c r="W71" s="35">
        <f t="shared" si="23"/>
        <v>0</v>
      </c>
      <c r="X71" s="121">
        <v>0</v>
      </c>
      <c r="Y71" s="35">
        <f t="shared" si="24"/>
        <v>0</v>
      </c>
      <c r="Z71" s="83"/>
      <c r="AA71" s="327">
        <f t="shared" si="25"/>
        <v>0</v>
      </c>
      <c r="AB71" s="327">
        <f t="shared" si="26"/>
        <v>0</v>
      </c>
      <c r="AC71" s="311">
        <f t="shared" si="18"/>
        <v>0</v>
      </c>
      <c r="AD71" s="456">
        <f t="shared" si="27"/>
        <v>0</v>
      </c>
      <c r="AG71">
        <v>3</v>
      </c>
      <c r="AH71">
        <v>642</v>
      </c>
      <c r="AI71" s="294" t="s">
        <v>1533</v>
      </c>
      <c r="AJ71" s="320">
        <f t="shared" si="20"/>
        <v>4</v>
      </c>
      <c r="AL71">
        <f t="shared" si="19"/>
        <v>0</v>
      </c>
    </row>
    <row r="72" spans="1:38" ht="21.75">
      <c r="A72" s="72">
        <v>10949</v>
      </c>
      <c r="B72" s="33">
        <v>70</v>
      </c>
      <c r="C72" s="83" t="s">
        <v>779</v>
      </c>
      <c r="D72" s="277" t="s">
        <v>778</v>
      </c>
      <c r="E72" s="260" t="s">
        <v>48</v>
      </c>
      <c r="F72" s="30">
        <v>1</v>
      </c>
      <c r="G72" s="29" t="s">
        <v>1386</v>
      </c>
      <c r="H72" s="33">
        <v>1000</v>
      </c>
      <c r="I72" s="33" t="s">
        <v>390</v>
      </c>
      <c r="J72" s="46">
        <v>20</v>
      </c>
      <c r="K72" s="348">
        <v>12</v>
      </c>
      <c r="L72" s="120">
        <v>17.333333333333332</v>
      </c>
      <c r="M72" s="208">
        <f>(J72+K72+L72)/3*1.1</f>
        <v>18.08888888888889</v>
      </c>
      <c r="N72" s="387">
        <v>3</v>
      </c>
      <c r="O72" s="208">
        <v>15</v>
      </c>
      <c r="P72" s="368">
        <v>365.08</v>
      </c>
      <c r="Q72" s="59">
        <f t="shared" si="17"/>
        <v>5476.2</v>
      </c>
      <c r="R72" s="33">
        <v>3</v>
      </c>
      <c r="S72" s="35">
        <f t="shared" si="21"/>
        <v>1095.24</v>
      </c>
      <c r="T72" s="121">
        <v>4</v>
      </c>
      <c r="U72" s="35">
        <f t="shared" si="22"/>
        <v>1460.32</v>
      </c>
      <c r="V72" s="33">
        <v>4</v>
      </c>
      <c r="W72" s="35">
        <f t="shared" si="23"/>
        <v>1460.32</v>
      </c>
      <c r="X72" s="121">
        <v>4</v>
      </c>
      <c r="Y72" s="35">
        <f t="shared" si="24"/>
        <v>1460.32</v>
      </c>
      <c r="Z72" s="83"/>
      <c r="AA72" s="327">
        <f t="shared" si="25"/>
        <v>15</v>
      </c>
      <c r="AB72" s="327">
        <f t="shared" si="26"/>
        <v>0</v>
      </c>
      <c r="AC72" s="311">
        <f t="shared" si="18"/>
        <v>3.75</v>
      </c>
      <c r="AD72" s="456">
        <f t="shared" si="27"/>
        <v>1369.05</v>
      </c>
      <c r="AG72">
        <v>13</v>
      </c>
      <c r="AH72">
        <v>4420</v>
      </c>
      <c r="AI72" s="294" t="s">
        <v>1533</v>
      </c>
      <c r="AJ72" s="320">
        <f t="shared" si="20"/>
        <v>17.333333333333332</v>
      </c>
      <c r="AL72">
        <f t="shared" si="19"/>
        <v>0</v>
      </c>
    </row>
    <row r="73" spans="1:38" ht="21.75">
      <c r="A73" s="72">
        <v>10949</v>
      </c>
      <c r="B73" s="33">
        <v>71</v>
      </c>
      <c r="C73" s="270">
        <v>552776</v>
      </c>
      <c r="D73" s="277" t="s">
        <v>780</v>
      </c>
      <c r="E73" s="260" t="s">
        <v>401</v>
      </c>
      <c r="F73" s="30">
        <v>1</v>
      </c>
      <c r="G73" s="29" t="s">
        <v>1389</v>
      </c>
      <c r="H73" s="33">
        <v>1</v>
      </c>
      <c r="I73" s="33" t="s">
        <v>391</v>
      </c>
      <c r="J73" s="46">
        <v>60</v>
      </c>
      <c r="K73" s="348">
        <v>20</v>
      </c>
      <c r="L73" s="120">
        <v>106.66666666666667</v>
      </c>
      <c r="M73" s="208">
        <v>100</v>
      </c>
      <c r="N73" s="387">
        <v>0</v>
      </c>
      <c r="O73" s="208">
        <v>100</v>
      </c>
      <c r="P73" s="368">
        <v>3.7</v>
      </c>
      <c r="Q73" s="59">
        <f t="shared" si="17"/>
        <v>370</v>
      </c>
      <c r="R73" s="33">
        <v>50</v>
      </c>
      <c r="S73" s="35">
        <f t="shared" si="21"/>
        <v>185</v>
      </c>
      <c r="T73" s="121">
        <v>0</v>
      </c>
      <c r="U73" s="35">
        <f t="shared" si="22"/>
        <v>0</v>
      </c>
      <c r="V73" s="33">
        <v>50</v>
      </c>
      <c r="W73" s="35">
        <f t="shared" si="23"/>
        <v>185</v>
      </c>
      <c r="X73" s="121">
        <v>0</v>
      </c>
      <c r="Y73" s="35">
        <f t="shared" si="24"/>
        <v>0</v>
      </c>
      <c r="Z73" s="83"/>
      <c r="AA73" s="327">
        <f t="shared" si="25"/>
        <v>100</v>
      </c>
      <c r="AB73" s="327">
        <f t="shared" si="26"/>
        <v>0</v>
      </c>
      <c r="AC73" s="311">
        <f t="shared" si="18"/>
        <v>25</v>
      </c>
      <c r="AD73" s="456">
        <f t="shared" si="27"/>
        <v>92.5</v>
      </c>
      <c r="AG73">
        <v>80</v>
      </c>
      <c r="AH73">
        <v>296</v>
      </c>
      <c r="AI73" s="294" t="s">
        <v>1454</v>
      </c>
      <c r="AJ73" s="320">
        <f t="shared" si="20"/>
        <v>106.66666666666667</v>
      </c>
      <c r="AL73">
        <f t="shared" si="19"/>
        <v>0</v>
      </c>
    </row>
    <row r="74" spans="1:38" ht="19.5" customHeight="1">
      <c r="A74" s="72">
        <v>10949</v>
      </c>
      <c r="B74" s="33">
        <v>72</v>
      </c>
      <c r="C74" s="83" t="s">
        <v>782</v>
      </c>
      <c r="D74" s="277" t="s">
        <v>781</v>
      </c>
      <c r="E74" s="262" t="s">
        <v>527</v>
      </c>
      <c r="F74" s="30">
        <v>1</v>
      </c>
      <c r="G74" s="29" t="s">
        <v>1389</v>
      </c>
      <c r="H74" s="30">
        <v>1</v>
      </c>
      <c r="I74" s="30" t="s">
        <v>407</v>
      </c>
      <c r="J74" s="46">
        <v>0</v>
      </c>
      <c r="K74" s="348">
        <v>0</v>
      </c>
      <c r="L74" s="120">
        <v>93.33333333333333</v>
      </c>
      <c r="M74" s="208">
        <f aca="true" t="shared" si="28" ref="M74:M79">(J74+K74+L74)/3*1.1</f>
        <v>34.22222222222222</v>
      </c>
      <c r="N74" s="387">
        <v>0</v>
      </c>
      <c r="O74" s="208">
        <v>0</v>
      </c>
      <c r="P74" s="373">
        <v>48</v>
      </c>
      <c r="Q74" s="59">
        <f t="shared" si="17"/>
        <v>0</v>
      </c>
      <c r="R74" s="32">
        <v>0</v>
      </c>
      <c r="S74" s="35">
        <f t="shared" si="21"/>
        <v>0</v>
      </c>
      <c r="T74" s="121">
        <v>0</v>
      </c>
      <c r="U74" s="35">
        <f t="shared" si="22"/>
        <v>0</v>
      </c>
      <c r="V74" s="33">
        <v>0</v>
      </c>
      <c r="W74" s="35">
        <f t="shared" si="23"/>
        <v>0</v>
      </c>
      <c r="X74" s="121">
        <v>0</v>
      </c>
      <c r="Y74" s="35">
        <f t="shared" si="24"/>
        <v>0</v>
      </c>
      <c r="Z74" s="83"/>
      <c r="AA74" s="327">
        <f t="shared" si="25"/>
        <v>0</v>
      </c>
      <c r="AB74" s="327">
        <f t="shared" si="26"/>
        <v>0</v>
      </c>
      <c r="AC74" s="311">
        <f t="shared" si="18"/>
        <v>0</v>
      </c>
      <c r="AD74" s="456">
        <f t="shared" si="27"/>
        <v>0</v>
      </c>
      <c r="AG74">
        <v>70</v>
      </c>
      <c r="AH74">
        <v>1750</v>
      </c>
      <c r="AI74" s="294" t="s">
        <v>1533</v>
      </c>
      <c r="AJ74" s="320">
        <f t="shared" si="20"/>
        <v>93.33333333333333</v>
      </c>
      <c r="AL74">
        <f t="shared" si="19"/>
        <v>0</v>
      </c>
    </row>
    <row r="75" spans="1:38" ht="21.75">
      <c r="A75" s="72">
        <v>10949</v>
      </c>
      <c r="B75" s="33">
        <v>73</v>
      </c>
      <c r="C75" s="83" t="s">
        <v>784</v>
      </c>
      <c r="D75" s="277" t="s">
        <v>783</v>
      </c>
      <c r="E75" s="261" t="s">
        <v>499</v>
      </c>
      <c r="F75" s="30">
        <v>1</v>
      </c>
      <c r="G75" s="40" t="s">
        <v>1386</v>
      </c>
      <c r="H75" s="33">
        <v>100</v>
      </c>
      <c r="I75" s="33" t="s">
        <v>390</v>
      </c>
      <c r="J75" s="46">
        <v>134</v>
      </c>
      <c r="K75" s="348">
        <v>141</v>
      </c>
      <c r="L75" s="120">
        <v>141.33333333333334</v>
      </c>
      <c r="M75" s="208">
        <f t="shared" si="28"/>
        <v>152.6555555555556</v>
      </c>
      <c r="N75" s="387">
        <v>33</v>
      </c>
      <c r="O75" s="208">
        <v>120</v>
      </c>
      <c r="P75" s="369">
        <v>90</v>
      </c>
      <c r="Q75" s="59">
        <f t="shared" si="17"/>
        <v>10800</v>
      </c>
      <c r="R75" s="33">
        <v>30</v>
      </c>
      <c r="S75" s="35">
        <f t="shared" si="21"/>
        <v>2700</v>
      </c>
      <c r="T75" s="121">
        <v>30</v>
      </c>
      <c r="U75" s="35">
        <f t="shared" si="22"/>
        <v>2700</v>
      </c>
      <c r="V75" s="33">
        <v>30</v>
      </c>
      <c r="W75" s="35">
        <f t="shared" si="23"/>
        <v>2700</v>
      </c>
      <c r="X75" s="121">
        <v>30</v>
      </c>
      <c r="Y75" s="35">
        <f t="shared" si="24"/>
        <v>2700</v>
      </c>
      <c r="Z75" s="83"/>
      <c r="AA75" s="327">
        <f t="shared" si="25"/>
        <v>120</v>
      </c>
      <c r="AB75" s="327">
        <f t="shared" si="26"/>
        <v>0</v>
      </c>
      <c r="AC75" s="311">
        <f t="shared" si="18"/>
        <v>30</v>
      </c>
      <c r="AD75" s="456">
        <f t="shared" si="27"/>
        <v>2700</v>
      </c>
      <c r="AG75">
        <v>106</v>
      </c>
      <c r="AH75">
        <v>9540</v>
      </c>
      <c r="AI75" s="294" t="s">
        <v>1533</v>
      </c>
      <c r="AJ75" s="320">
        <f t="shared" si="20"/>
        <v>141.33333333333334</v>
      </c>
      <c r="AL75">
        <f t="shared" si="19"/>
        <v>0</v>
      </c>
    </row>
    <row r="76" spans="1:38" ht="37.5">
      <c r="A76" s="72">
        <v>10949</v>
      </c>
      <c r="B76" s="33">
        <v>74</v>
      </c>
      <c r="C76" s="270">
        <v>285943</v>
      </c>
      <c r="D76" s="277" t="s">
        <v>785</v>
      </c>
      <c r="E76" s="262" t="s">
        <v>569</v>
      </c>
      <c r="F76" s="30">
        <v>1</v>
      </c>
      <c r="G76" s="52" t="s">
        <v>1386</v>
      </c>
      <c r="H76" s="30">
        <v>70</v>
      </c>
      <c r="I76" s="30" t="s">
        <v>390</v>
      </c>
      <c r="J76" s="47">
        <v>0</v>
      </c>
      <c r="K76" s="351">
        <v>0</v>
      </c>
      <c r="L76" s="120">
        <v>4</v>
      </c>
      <c r="M76" s="208">
        <f t="shared" si="28"/>
        <v>1.4666666666666668</v>
      </c>
      <c r="N76" s="387">
        <v>0</v>
      </c>
      <c r="O76" s="208">
        <v>0</v>
      </c>
      <c r="P76" s="374">
        <v>945</v>
      </c>
      <c r="Q76" s="59">
        <f t="shared" si="17"/>
        <v>0</v>
      </c>
      <c r="R76" s="33">
        <v>0</v>
      </c>
      <c r="S76" s="35">
        <f t="shared" si="21"/>
        <v>0</v>
      </c>
      <c r="T76" s="121">
        <v>0</v>
      </c>
      <c r="U76" s="35">
        <f t="shared" si="22"/>
        <v>0</v>
      </c>
      <c r="V76" s="33">
        <v>0</v>
      </c>
      <c r="W76" s="35">
        <f t="shared" si="23"/>
        <v>0</v>
      </c>
      <c r="X76" s="121">
        <v>0</v>
      </c>
      <c r="Y76" s="35">
        <f t="shared" si="24"/>
        <v>0</v>
      </c>
      <c r="Z76" s="83"/>
      <c r="AA76" s="327">
        <f t="shared" si="25"/>
        <v>0</v>
      </c>
      <c r="AB76" s="327">
        <f t="shared" si="26"/>
        <v>0</v>
      </c>
      <c r="AC76" s="311">
        <f t="shared" si="18"/>
        <v>0</v>
      </c>
      <c r="AD76" s="456">
        <f t="shared" si="27"/>
        <v>0</v>
      </c>
      <c r="AG76">
        <v>3</v>
      </c>
      <c r="AH76">
        <v>2520</v>
      </c>
      <c r="AI76" s="294" t="s">
        <v>1533</v>
      </c>
      <c r="AJ76" s="320">
        <f t="shared" si="20"/>
        <v>4</v>
      </c>
      <c r="AL76">
        <f t="shared" si="19"/>
        <v>0</v>
      </c>
    </row>
    <row r="77" spans="1:38" ht="21.75">
      <c r="A77" s="72">
        <v>10949</v>
      </c>
      <c r="B77" s="33">
        <v>75</v>
      </c>
      <c r="C77" s="83" t="s">
        <v>787</v>
      </c>
      <c r="D77" s="277" t="s">
        <v>786</v>
      </c>
      <c r="E77" s="260" t="s">
        <v>500</v>
      </c>
      <c r="F77" s="30">
        <v>1</v>
      </c>
      <c r="G77" s="29" t="s">
        <v>1386</v>
      </c>
      <c r="H77" s="33">
        <v>100</v>
      </c>
      <c r="I77" s="33" t="s">
        <v>390</v>
      </c>
      <c r="J77" s="46">
        <v>108</v>
      </c>
      <c r="K77" s="348">
        <v>0</v>
      </c>
      <c r="L77" s="120">
        <v>0</v>
      </c>
      <c r="M77" s="208">
        <f t="shared" si="28"/>
        <v>39.6</v>
      </c>
      <c r="N77" s="387">
        <v>0</v>
      </c>
      <c r="O77" s="208">
        <v>0</v>
      </c>
      <c r="P77" s="369">
        <v>150</v>
      </c>
      <c r="Q77" s="59">
        <f t="shared" si="17"/>
        <v>0</v>
      </c>
      <c r="R77" s="33">
        <v>0</v>
      </c>
      <c r="S77" s="35">
        <f t="shared" si="21"/>
        <v>0</v>
      </c>
      <c r="T77" s="121">
        <v>0</v>
      </c>
      <c r="U77" s="35">
        <f t="shared" si="22"/>
        <v>0</v>
      </c>
      <c r="V77" s="33">
        <v>0</v>
      </c>
      <c r="W77" s="35">
        <f t="shared" si="23"/>
        <v>0</v>
      </c>
      <c r="X77" s="121">
        <v>0</v>
      </c>
      <c r="Y77" s="35">
        <f t="shared" si="24"/>
        <v>0</v>
      </c>
      <c r="Z77" s="83"/>
      <c r="AA77" s="327">
        <f t="shared" si="25"/>
        <v>0</v>
      </c>
      <c r="AB77" s="327">
        <f t="shared" si="26"/>
        <v>0</v>
      </c>
      <c r="AC77" s="311">
        <f t="shared" si="18"/>
        <v>0</v>
      </c>
      <c r="AD77" s="456">
        <f t="shared" si="27"/>
        <v>0</v>
      </c>
      <c r="AJ77" s="320">
        <f t="shared" si="20"/>
        <v>0</v>
      </c>
      <c r="AL77">
        <f t="shared" si="19"/>
        <v>0</v>
      </c>
    </row>
    <row r="78" spans="1:38" ht="21.75">
      <c r="A78" s="72">
        <v>10949</v>
      </c>
      <c r="B78" s="33">
        <v>76</v>
      </c>
      <c r="C78" s="83" t="s">
        <v>789</v>
      </c>
      <c r="D78" s="277" t="s">
        <v>788</v>
      </c>
      <c r="E78" s="260" t="s">
        <v>505</v>
      </c>
      <c r="F78" s="30">
        <v>1</v>
      </c>
      <c r="G78" s="29" t="s">
        <v>1389</v>
      </c>
      <c r="H78" s="33">
        <v>1</v>
      </c>
      <c r="I78" s="33" t="s">
        <v>392</v>
      </c>
      <c r="J78" s="46">
        <v>2090</v>
      </c>
      <c r="K78" s="348">
        <v>185</v>
      </c>
      <c r="L78" s="120">
        <v>0</v>
      </c>
      <c r="M78" s="208">
        <f t="shared" si="28"/>
        <v>834.1666666666667</v>
      </c>
      <c r="N78" s="387">
        <v>0</v>
      </c>
      <c r="O78" s="208">
        <v>0</v>
      </c>
      <c r="P78" s="369">
        <v>23.84</v>
      </c>
      <c r="Q78" s="59">
        <f t="shared" si="17"/>
        <v>0</v>
      </c>
      <c r="R78" s="33">
        <v>0</v>
      </c>
      <c r="S78" s="35">
        <f t="shared" si="21"/>
        <v>0</v>
      </c>
      <c r="T78" s="121">
        <v>0</v>
      </c>
      <c r="U78" s="35">
        <f t="shared" si="22"/>
        <v>0</v>
      </c>
      <c r="V78" s="33">
        <v>0</v>
      </c>
      <c r="W78" s="35">
        <f t="shared" si="23"/>
        <v>0</v>
      </c>
      <c r="X78" s="121">
        <v>0</v>
      </c>
      <c r="Y78" s="35">
        <f t="shared" si="24"/>
        <v>0</v>
      </c>
      <c r="Z78" s="83"/>
      <c r="AA78" s="327">
        <f t="shared" si="25"/>
        <v>0</v>
      </c>
      <c r="AB78" s="327">
        <f t="shared" si="26"/>
        <v>0</v>
      </c>
      <c r="AC78" s="311">
        <f t="shared" si="18"/>
        <v>0</v>
      </c>
      <c r="AD78" s="456">
        <f t="shared" si="27"/>
        <v>0</v>
      </c>
      <c r="AJ78" s="320">
        <f t="shared" si="20"/>
        <v>0</v>
      </c>
      <c r="AL78">
        <f t="shared" si="19"/>
        <v>0</v>
      </c>
    </row>
    <row r="79" spans="1:38" ht="21.75">
      <c r="A79" s="72">
        <v>10949</v>
      </c>
      <c r="B79" s="33">
        <v>77</v>
      </c>
      <c r="C79" s="270">
        <v>229851</v>
      </c>
      <c r="D79" s="277" t="s">
        <v>1430</v>
      </c>
      <c r="E79" s="260" t="s">
        <v>1367</v>
      </c>
      <c r="F79" s="30">
        <v>1</v>
      </c>
      <c r="G79" s="29" t="s">
        <v>1386</v>
      </c>
      <c r="H79" s="58">
        <v>100</v>
      </c>
      <c r="I79" s="58" t="s">
        <v>390</v>
      </c>
      <c r="J79" s="46">
        <v>68</v>
      </c>
      <c r="K79" s="348">
        <v>143</v>
      </c>
      <c r="L79" s="120">
        <v>116</v>
      </c>
      <c r="M79" s="208">
        <f t="shared" si="28"/>
        <v>119.9</v>
      </c>
      <c r="N79" s="387">
        <v>0</v>
      </c>
      <c r="O79" s="208">
        <v>120</v>
      </c>
      <c r="P79" s="370">
        <v>260.01</v>
      </c>
      <c r="Q79" s="59">
        <f t="shared" si="17"/>
        <v>31201.199999999997</v>
      </c>
      <c r="R79" s="32">
        <v>30</v>
      </c>
      <c r="S79" s="35">
        <f t="shared" si="21"/>
        <v>7800.299999999999</v>
      </c>
      <c r="T79" s="121">
        <v>30</v>
      </c>
      <c r="U79" s="35">
        <f t="shared" si="22"/>
        <v>7800.299999999999</v>
      </c>
      <c r="V79" s="33">
        <v>30</v>
      </c>
      <c r="W79" s="35">
        <f t="shared" si="23"/>
        <v>7800.299999999999</v>
      </c>
      <c r="X79" s="121">
        <v>30</v>
      </c>
      <c r="Y79" s="35">
        <f t="shared" si="24"/>
        <v>7800.299999999999</v>
      </c>
      <c r="Z79" s="83"/>
      <c r="AA79" s="327">
        <f t="shared" si="25"/>
        <v>120</v>
      </c>
      <c r="AB79" s="327">
        <f t="shared" si="26"/>
        <v>0</v>
      </c>
      <c r="AC79" s="311">
        <f t="shared" si="18"/>
        <v>30</v>
      </c>
      <c r="AD79" s="456">
        <f t="shared" si="27"/>
        <v>7800.299999999999</v>
      </c>
      <c r="AG79">
        <v>87</v>
      </c>
      <c r="AH79">
        <v>22620</v>
      </c>
      <c r="AI79" s="294" t="s">
        <v>1533</v>
      </c>
      <c r="AJ79" s="320">
        <f t="shared" si="20"/>
        <v>116</v>
      </c>
      <c r="AL79">
        <f t="shared" si="19"/>
        <v>0</v>
      </c>
    </row>
    <row r="80" spans="1:38" ht="21.75">
      <c r="A80" s="72">
        <v>10949</v>
      </c>
      <c r="B80" s="33">
        <v>78</v>
      </c>
      <c r="C80" s="270">
        <v>554312</v>
      </c>
      <c r="D80" s="277" t="s">
        <v>1489</v>
      </c>
      <c r="E80" s="260" t="s">
        <v>1368</v>
      </c>
      <c r="F80" s="30">
        <v>1</v>
      </c>
      <c r="G80" s="29" t="s">
        <v>1389</v>
      </c>
      <c r="H80" s="32">
        <v>1</v>
      </c>
      <c r="I80" s="32" t="s">
        <v>407</v>
      </c>
      <c r="J80" s="46">
        <v>300</v>
      </c>
      <c r="K80" s="348">
        <v>1900</v>
      </c>
      <c r="L80" s="120">
        <v>2733.333333333333</v>
      </c>
      <c r="M80" s="208">
        <v>3000</v>
      </c>
      <c r="N80" s="387">
        <v>0</v>
      </c>
      <c r="O80" s="208">
        <v>3000</v>
      </c>
      <c r="P80" s="370">
        <v>18.4</v>
      </c>
      <c r="Q80" s="59">
        <f t="shared" si="17"/>
        <v>55199.99999999999</v>
      </c>
      <c r="R80" s="33">
        <v>750</v>
      </c>
      <c r="S80" s="35">
        <f t="shared" si="21"/>
        <v>13799.999999999998</v>
      </c>
      <c r="T80" s="121">
        <v>750</v>
      </c>
      <c r="U80" s="35">
        <f t="shared" si="22"/>
        <v>13799.999999999998</v>
      </c>
      <c r="V80" s="33">
        <v>750</v>
      </c>
      <c r="W80" s="35">
        <f t="shared" si="23"/>
        <v>13799.999999999998</v>
      </c>
      <c r="X80" s="121">
        <v>750</v>
      </c>
      <c r="Y80" s="35">
        <f t="shared" si="24"/>
        <v>13799.999999999998</v>
      </c>
      <c r="Z80" s="83"/>
      <c r="AA80" s="327">
        <f t="shared" si="25"/>
        <v>3000</v>
      </c>
      <c r="AB80" s="327">
        <f t="shared" si="26"/>
        <v>0</v>
      </c>
      <c r="AC80" s="311">
        <f t="shared" si="18"/>
        <v>750</v>
      </c>
      <c r="AD80" s="456">
        <f t="shared" si="27"/>
        <v>13799.999999999998</v>
      </c>
      <c r="AG80">
        <v>2050</v>
      </c>
      <c r="AH80">
        <v>37720</v>
      </c>
      <c r="AI80" s="294" t="s">
        <v>1533</v>
      </c>
      <c r="AJ80" s="320">
        <f t="shared" si="20"/>
        <v>2733.333333333333</v>
      </c>
      <c r="AL80">
        <f t="shared" si="19"/>
        <v>0</v>
      </c>
    </row>
    <row r="81" spans="1:38" ht="21.75">
      <c r="A81" s="72">
        <v>10949</v>
      </c>
      <c r="B81" s="33">
        <v>79</v>
      </c>
      <c r="C81" s="83" t="s">
        <v>791</v>
      </c>
      <c r="D81" s="277" t="s">
        <v>790</v>
      </c>
      <c r="E81" s="264" t="s">
        <v>570</v>
      </c>
      <c r="F81" s="30">
        <v>1</v>
      </c>
      <c r="G81" s="82" t="s">
        <v>1386</v>
      </c>
      <c r="H81" s="73">
        <v>500</v>
      </c>
      <c r="I81" s="73" t="s">
        <v>390</v>
      </c>
      <c r="J81" s="46">
        <v>3.6</v>
      </c>
      <c r="K81" s="348">
        <v>8</v>
      </c>
      <c r="L81" s="120">
        <v>13.333333333333334</v>
      </c>
      <c r="M81" s="208">
        <v>14</v>
      </c>
      <c r="N81" s="387">
        <v>0</v>
      </c>
      <c r="O81" s="208">
        <v>14</v>
      </c>
      <c r="P81" s="403">
        <v>250</v>
      </c>
      <c r="Q81" s="59">
        <f t="shared" si="17"/>
        <v>3500</v>
      </c>
      <c r="R81" s="33">
        <v>3</v>
      </c>
      <c r="S81" s="35">
        <f t="shared" si="21"/>
        <v>750</v>
      </c>
      <c r="T81" s="121">
        <v>4</v>
      </c>
      <c r="U81" s="35">
        <f t="shared" si="22"/>
        <v>1000</v>
      </c>
      <c r="V81" s="33">
        <v>4</v>
      </c>
      <c r="W81" s="35">
        <f t="shared" si="23"/>
        <v>1000</v>
      </c>
      <c r="X81" s="121">
        <v>3</v>
      </c>
      <c r="Y81" s="35">
        <f t="shared" si="24"/>
        <v>750</v>
      </c>
      <c r="Z81" s="83"/>
      <c r="AA81" s="327">
        <f t="shared" si="25"/>
        <v>14</v>
      </c>
      <c r="AB81" s="327">
        <f t="shared" si="26"/>
        <v>0</v>
      </c>
      <c r="AC81" s="311">
        <f t="shared" si="18"/>
        <v>3.5</v>
      </c>
      <c r="AD81" s="456">
        <f t="shared" si="27"/>
        <v>875</v>
      </c>
      <c r="AG81">
        <v>10</v>
      </c>
      <c r="AH81">
        <v>2525</v>
      </c>
      <c r="AI81" s="294" t="s">
        <v>1533</v>
      </c>
      <c r="AJ81" s="320">
        <f t="shared" si="20"/>
        <v>13.333333333333334</v>
      </c>
      <c r="AL81">
        <f t="shared" si="19"/>
        <v>0</v>
      </c>
    </row>
    <row r="82" spans="1:35" ht="21.75">
      <c r="A82" s="72">
        <v>10949</v>
      </c>
      <c r="B82" s="33">
        <v>80</v>
      </c>
      <c r="C82" s="83"/>
      <c r="D82" s="412"/>
      <c r="E82" s="261" t="s">
        <v>1551</v>
      </c>
      <c r="F82" s="30">
        <v>1</v>
      </c>
      <c r="G82" s="82" t="s">
        <v>1386</v>
      </c>
      <c r="H82" s="33">
        <v>500</v>
      </c>
      <c r="I82" s="33" t="s">
        <v>390</v>
      </c>
      <c r="J82" s="33">
        <v>0</v>
      </c>
      <c r="K82" s="46">
        <v>0</v>
      </c>
      <c r="L82" s="120">
        <v>3</v>
      </c>
      <c r="M82" s="208">
        <v>4</v>
      </c>
      <c r="N82" s="406">
        <v>0</v>
      </c>
      <c r="O82" s="208">
        <v>4</v>
      </c>
      <c r="P82" s="368">
        <v>478.8</v>
      </c>
      <c r="Q82" s="59">
        <f t="shared" si="17"/>
        <v>1915.2</v>
      </c>
      <c r="R82" s="33">
        <v>1</v>
      </c>
      <c r="S82" s="35">
        <f t="shared" si="21"/>
        <v>478.8</v>
      </c>
      <c r="T82" s="76">
        <v>1</v>
      </c>
      <c r="U82" s="35">
        <f t="shared" si="22"/>
        <v>478.8</v>
      </c>
      <c r="V82" s="76">
        <v>1</v>
      </c>
      <c r="W82" s="35">
        <f t="shared" si="23"/>
        <v>478.8</v>
      </c>
      <c r="X82" s="76">
        <v>1</v>
      </c>
      <c r="Y82" s="35">
        <f t="shared" si="24"/>
        <v>478.8</v>
      </c>
      <c r="Z82" s="83"/>
      <c r="AA82" s="327">
        <f t="shared" si="25"/>
        <v>4</v>
      </c>
      <c r="AB82" s="327">
        <f t="shared" si="26"/>
        <v>0</v>
      </c>
      <c r="AD82" s="456">
        <f t="shared" si="27"/>
        <v>478.8</v>
      </c>
      <c r="AG82">
        <v>2</v>
      </c>
      <c r="AH82">
        <v>957.6</v>
      </c>
      <c r="AI82" s="294" t="s">
        <v>1533</v>
      </c>
    </row>
    <row r="83" spans="1:47" ht="21.75">
      <c r="A83" s="72">
        <v>10949</v>
      </c>
      <c r="B83" s="33">
        <v>81</v>
      </c>
      <c r="C83" s="83" t="s">
        <v>793</v>
      </c>
      <c r="D83" s="277" t="s">
        <v>792</v>
      </c>
      <c r="E83" s="261" t="s">
        <v>571</v>
      </c>
      <c r="F83" s="30">
        <v>1</v>
      </c>
      <c r="G83" s="40" t="s">
        <v>1386</v>
      </c>
      <c r="H83" s="33">
        <v>500</v>
      </c>
      <c r="I83" s="33" t="s">
        <v>390</v>
      </c>
      <c r="J83" s="46">
        <v>0</v>
      </c>
      <c r="K83" s="348">
        <v>3</v>
      </c>
      <c r="L83" s="120">
        <v>2.6666666666666665</v>
      </c>
      <c r="M83" s="208">
        <v>4</v>
      </c>
      <c r="N83" s="387">
        <v>0</v>
      </c>
      <c r="O83" s="208">
        <v>4</v>
      </c>
      <c r="P83" s="373">
        <v>550</v>
      </c>
      <c r="Q83" s="59">
        <f aca="true" t="shared" si="29" ref="Q83:Q114">P83*O83</f>
        <v>2200</v>
      </c>
      <c r="R83" s="33">
        <v>1</v>
      </c>
      <c r="S83" s="35">
        <f t="shared" si="21"/>
        <v>550</v>
      </c>
      <c r="T83" s="121">
        <v>1</v>
      </c>
      <c r="U83" s="35">
        <f t="shared" si="22"/>
        <v>550</v>
      </c>
      <c r="V83" s="33">
        <v>1</v>
      </c>
      <c r="W83" s="35">
        <f t="shared" si="23"/>
        <v>550</v>
      </c>
      <c r="X83" s="121">
        <v>1</v>
      </c>
      <c r="Y83" s="35">
        <f t="shared" si="24"/>
        <v>550</v>
      </c>
      <c r="Z83" s="83"/>
      <c r="AA83" s="327">
        <f t="shared" si="25"/>
        <v>4</v>
      </c>
      <c r="AB83" s="327">
        <f t="shared" si="26"/>
        <v>0</v>
      </c>
      <c r="AC83" s="311">
        <f aca="true" t="shared" si="30" ref="AC83:AC114">O83/4</f>
        <v>1</v>
      </c>
      <c r="AD83" s="456">
        <f t="shared" si="27"/>
        <v>550</v>
      </c>
      <c r="AG83">
        <v>2</v>
      </c>
      <c r="AH83">
        <v>1080</v>
      </c>
      <c r="AI83" s="294" t="s">
        <v>1533</v>
      </c>
      <c r="AJ83" s="320">
        <f aca="true" t="shared" si="31" ref="AJ83:AJ114">AG83/9*12</f>
        <v>2.6666666666666665</v>
      </c>
      <c r="AL83">
        <f aca="true" t="shared" si="32" ref="AL83:AL114">AK83/H83</f>
        <v>0</v>
      </c>
      <c r="AO83" s="256"/>
      <c r="AP83" s="256"/>
      <c r="AQ83" s="256"/>
      <c r="AR83" s="256"/>
      <c r="AS83" s="256"/>
      <c r="AT83" s="256"/>
      <c r="AU83" s="256"/>
    </row>
    <row r="84" spans="1:47" s="256" customFormat="1" ht="21.75">
      <c r="A84" s="72">
        <v>10949</v>
      </c>
      <c r="B84" s="33">
        <v>82</v>
      </c>
      <c r="C84" s="83" t="s">
        <v>795</v>
      </c>
      <c r="D84" s="277" t="s">
        <v>794</v>
      </c>
      <c r="E84" s="261" t="s">
        <v>572</v>
      </c>
      <c r="F84" s="281">
        <v>1</v>
      </c>
      <c r="G84" s="40" t="s">
        <v>1386</v>
      </c>
      <c r="H84" s="30">
        <v>100</v>
      </c>
      <c r="I84" s="30" t="s">
        <v>390</v>
      </c>
      <c r="J84" s="47">
        <v>201</v>
      </c>
      <c r="K84" s="351">
        <v>84</v>
      </c>
      <c r="L84" s="120">
        <v>109.33333333333333</v>
      </c>
      <c r="M84" s="208">
        <v>120</v>
      </c>
      <c r="N84" s="387">
        <v>20</v>
      </c>
      <c r="O84" s="208">
        <v>0</v>
      </c>
      <c r="P84" s="375">
        <v>217.4531</v>
      </c>
      <c r="Q84" s="59">
        <f t="shared" si="29"/>
        <v>0</v>
      </c>
      <c r="R84" s="33">
        <v>0</v>
      </c>
      <c r="S84" s="35">
        <f t="shared" si="21"/>
        <v>0</v>
      </c>
      <c r="T84" s="121">
        <v>0</v>
      </c>
      <c r="U84" s="35">
        <f t="shared" si="22"/>
        <v>0</v>
      </c>
      <c r="V84" s="33">
        <v>0</v>
      </c>
      <c r="W84" s="35">
        <f t="shared" si="23"/>
        <v>0</v>
      </c>
      <c r="X84" s="121">
        <v>0</v>
      </c>
      <c r="Y84" s="35">
        <f t="shared" si="24"/>
        <v>0</v>
      </c>
      <c r="Z84" s="83"/>
      <c r="AA84" s="327">
        <f t="shared" si="25"/>
        <v>0</v>
      </c>
      <c r="AB84" s="327">
        <f t="shared" si="26"/>
        <v>0</v>
      </c>
      <c r="AC84" s="311">
        <f t="shared" si="30"/>
        <v>0</v>
      </c>
      <c r="AD84" s="456">
        <f t="shared" si="27"/>
        <v>0</v>
      </c>
      <c r="AE84" s="358"/>
      <c r="AF84" s="358"/>
      <c r="AG84">
        <v>82</v>
      </c>
      <c r="AH84">
        <v>19057.24</v>
      </c>
      <c r="AI84" s="294" t="s">
        <v>1454</v>
      </c>
      <c r="AJ84" s="320">
        <f t="shared" si="31"/>
        <v>109.33333333333333</v>
      </c>
      <c r="AK84"/>
      <c r="AL84">
        <f t="shared" si="32"/>
        <v>0</v>
      </c>
      <c r="AM84"/>
      <c r="AN84"/>
      <c r="AO84"/>
      <c r="AP84"/>
      <c r="AQ84"/>
      <c r="AR84"/>
      <c r="AS84"/>
      <c r="AT84"/>
      <c r="AU84"/>
    </row>
    <row r="85" spans="1:38" ht="21.75">
      <c r="A85" s="72">
        <v>10949</v>
      </c>
      <c r="B85" s="33">
        <v>83</v>
      </c>
      <c r="C85" s="83" t="s">
        <v>797</v>
      </c>
      <c r="D85" s="277" t="s">
        <v>796</v>
      </c>
      <c r="E85" s="260" t="s">
        <v>49</v>
      </c>
      <c r="F85" s="30">
        <v>1</v>
      </c>
      <c r="G85" s="29" t="s">
        <v>1386</v>
      </c>
      <c r="H85" s="33">
        <v>500</v>
      </c>
      <c r="I85" s="33" t="s">
        <v>390</v>
      </c>
      <c r="J85" s="46">
        <v>18</v>
      </c>
      <c r="K85" s="348">
        <v>20</v>
      </c>
      <c r="L85" s="120">
        <v>20</v>
      </c>
      <c r="M85" s="208">
        <v>20</v>
      </c>
      <c r="N85" s="387">
        <v>0</v>
      </c>
      <c r="O85" s="208">
        <v>20</v>
      </c>
      <c r="P85" s="368">
        <v>350</v>
      </c>
      <c r="Q85" s="59">
        <f t="shared" si="29"/>
        <v>7000</v>
      </c>
      <c r="R85" s="33">
        <v>5</v>
      </c>
      <c r="S85" s="35">
        <f t="shared" si="21"/>
        <v>1750</v>
      </c>
      <c r="T85" s="121">
        <v>5</v>
      </c>
      <c r="U85" s="35">
        <f t="shared" si="22"/>
        <v>1750</v>
      </c>
      <c r="V85" s="33">
        <v>5</v>
      </c>
      <c r="W85" s="35">
        <f t="shared" si="23"/>
        <v>1750</v>
      </c>
      <c r="X85" s="121">
        <v>5</v>
      </c>
      <c r="Y85" s="35">
        <f t="shared" si="24"/>
        <v>1750</v>
      </c>
      <c r="Z85" s="83"/>
      <c r="AA85" s="327">
        <f t="shared" si="25"/>
        <v>20</v>
      </c>
      <c r="AB85" s="327">
        <f t="shared" si="26"/>
        <v>0</v>
      </c>
      <c r="AC85" s="311">
        <f t="shared" si="30"/>
        <v>5</v>
      </c>
      <c r="AD85" s="456">
        <f t="shared" si="27"/>
        <v>1750</v>
      </c>
      <c r="AG85">
        <v>15</v>
      </c>
      <c r="AH85">
        <v>5250</v>
      </c>
      <c r="AI85" s="294" t="s">
        <v>1533</v>
      </c>
      <c r="AJ85" s="320">
        <f t="shared" si="31"/>
        <v>20</v>
      </c>
      <c r="AL85">
        <f t="shared" si="32"/>
        <v>0</v>
      </c>
    </row>
    <row r="86" spans="1:38" ht="21.75">
      <c r="A86" s="72">
        <v>10949</v>
      </c>
      <c r="B86" s="33">
        <v>84</v>
      </c>
      <c r="C86" s="83" t="s">
        <v>799</v>
      </c>
      <c r="D86" s="277" t="s">
        <v>798</v>
      </c>
      <c r="E86" s="260" t="s">
        <v>50</v>
      </c>
      <c r="F86" s="30">
        <v>1</v>
      </c>
      <c r="G86" s="29" t="s">
        <v>1388</v>
      </c>
      <c r="H86" s="33">
        <v>5</v>
      </c>
      <c r="I86" s="33" t="s">
        <v>1379</v>
      </c>
      <c r="J86" s="46">
        <v>2680</v>
      </c>
      <c r="K86" s="348">
        <v>2580</v>
      </c>
      <c r="L86" s="120">
        <v>2816</v>
      </c>
      <c r="M86" s="208">
        <f>(J86+K86+L86)/3*1.1</f>
        <v>2961.2000000000003</v>
      </c>
      <c r="N86" s="387">
        <v>321</v>
      </c>
      <c r="O86" s="208">
        <v>2640</v>
      </c>
      <c r="P86" s="368">
        <v>8</v>
      </c>
      <c r="Q86" s="59">
        <f t="shared" si="29"/>
        <v>21120</v>
      </c>
      <c r="R86" s="33">
        <v>660</v>
      </c>
      <c r="S86" s="35">
        <f t="shared" si="21"/>
        <v>5280</v>
      </c>
      <c r="T86" s="121">
        <v>660</v>
      </c>
      <c r="U86" s="35">
        <f t="shared" si="22"/>
        <v>5280</v>
      </c>
      <c r="V86" s="33">
        <v>660</v>
      </c>
      <c r="W86" s="35">
        <f t="shared" si="23"/>
        <v>5280</v>
      </c>
      <c r="X86" s="121">
        <v>660</v>
      </c>
      <c r="Y86" s="35">
        <f t="shared" si="24"/>
        <v>5280</v>
      </c>
      <c r="Z86" s="83"/>
      <c r="AA86" s="327">
        <f t="shared" si="25"/>
        <v>2640</v>
      </c>
      <c r="AB86" s="327">
        <f t="shared" si="26"/>
        <v>0</v>
      </c>
      <c r="AC86" s="311">
        <f t="shared" si="30"/>
        <v>660</v>
      </c>
      <c r="AD86" s="456">
        <f t="shared" si="27"/>
        <v>5280</v>
      </c>
      <c r="AG86">
        <v>2112</v>
      </c>
      <c r="AH86">
        <v>15408</v>
      </c>
      <c r="AI86" s="294" t="s">
        <v>1537</v>
      </c>
      <c r="AJ86" s="320">
        <f t="shared" si="31"/>
        <v>2816</v>
      </c>
      <c r="AL86">
        <f t="shared" si="32"/>
        <v>0</v>
      </c>
    </row>
    <row r="87" spans="1:40" ht="21.75">
      <c r="A87" s="72">
        <v>10949</v>
      </c>
      <c r="B87" s="33">
        <v>85</v>
      </c>
      <c r="C87" s="83" t="s">
        <v>801</v>
      </c>
      <c r="D87" s="277" t="s">
        <v>800</v>
      </c>
      <c r="E87" s="260" t="s">
        <v>51</v>
      </c>
      <c r="F87" s="30">
        <v>1</v>
      </c>
      <c r="G87" s="29" t="s">
        <v>1403</v>
      </c>
      <c r="H87" s="33">
        <v>6</v>
      </c>
      <c r="I87" s="33" t="s">
        <v>390</v>
      </c>
      <c r="J87" s="46">
        <v>883</v>
      </c>
      <c r="K87" s="348">
        <v>887</v>
      </c>
      <c r="L87" s="120">
        <v>681.3333333333334</v>
      </c>
      <c r="M87" s="208">
        <v>823</v>
      </c>
      <c r="N87" s="387">
        <v>163</v>
      </c>
      <c r="O87" s="208">
        <v>660</v>
      </c>
      <c r="P87" s="368">
        <v>8.4</v>
      </c>
      <c r="Q87" s="59">
        <f t="shared" si="29"/>
        <v>5544</v>
      </c>
      <c r="R87" s="33">
        <v>168</v>
      </c>
      <c r="S87" s="35">
        <f t="shared" si="21"/>
        <v>1411.2</v>
      </c>
      <c r="T87" s="121">
        <v>168</v>
      </c>
      <c r="U87" s="35">
        <f t="shared" si="22"/>
        <v>1411.2</v>
      </c>
      <c r="V87" s="33">
        <v>168</v>
      </c>
      <c r="W87" s="35">
        <f t="shared" si="23"/>
        <v>1411.2</v>
      </c>
      <c r="X87" s="121">
        <v>156</v>
      </c>
      <c r="Y87" s="35">
        <f t="shared" si="24"/>
        <v>1310.4</v>
      </c>
      <c r="Z87" s="83"/>
      <c r="AA87" s="327">
        <f t="shared" si="25"/>
        <v>660</v>
      </c>
      <c r="AB87" s="327">
        <f>O87-AA87</f>
        <v>0</v>
      </c>
      <c r="AC87" s="311">
        <f t="shared" si="30"/>
        <v>165</v>
      </c>
      <c r="AD87" s="456">
        <f t="shared" si="27"/>
        <v>1386</v>
      </c>
      <c r="AG87">
        <v>511</v>
      </c>
      <c r="AH87">
        <v>4292.400000000002</v>
      </c>
      <c r="AI87" s="294" t="s">
        <v>1533</v>
      </c>
      <c r="AJ87" s="320">
        <f t="shared" si="31"/>
        <v>681.3333333333334</v>
      </c>
      <c r="AL87">
        <f t="shared" si="32"/>
        <v>0</v>
      </c>
      <c r="AM87" s="256"/>
      <c r="AN87" s="256"/>
    </row>
    <row r="88" spans="1:38" ht="21.75">
      <c r="A88" s="72">
        <v>10949</v>
      </c>
      <c r="B88" s="33">
        <v>86</v>
      </c>
      <c r="C88" s="83" t="s">
        <v>803</v>
      </c>
      <c r="D88" s="277" t="s">
        <v>802</v>
      </c>
      <c r="E88" s="260" t="s">
        <v>52</v>
      </c>
      <c r="F88" s="30">
        <v>1</v>
      </c>
      <c r="G88" s="29" t="s">
        <v>1397</v>
      </c>
      <c r="H88" s="33">
        <v>1</v>
      </c>
      <c r="I88" s="33" t="s">
        <v>392</v>
      </c>
      <c r="J88" s="46">
        <v>1400</v>
      </c>
      <c r="K88" s="348">
        <v>1510</v>
      </c>
      <c r="L88" s="120">
        <v>1920</v>
      </c>
      <c r="M88" s="208">
        <v>2112</v>
      </c>
      <c r="N88" s="387">
        <v>112</v>
      </c>
      <c r="O88" s="208">
        <v>2000</v>
      </c>
      <c r="P88" s="368">
        <v>15</v>
      </c>
      <c r="Q88" s="59">
        <f t="shared" si="29"/>
        <v>30000</v>
      </c>
      <c r="R88" s="33">
        <v>500</v>
      </c>
      <c r="S88" s="35">
        <f t="shared" si="21"/>
        <v>7500</v>
      </c>
      <c r="T88" s="121">
        <v>500</v>
      </c>
      <c r="U88" s="35">
        <f t="shared" si="22"/>
        <v>7500</v>
      </c>
      <c r="V88" s="33">
        <v>500</v>
      </c>
      <c r="W88" s="35">
        <f t="shared" si="23"/>
        <v>7500</v>
      </c>
      <c r="X88" s="121">
        <v>500</v>
      </c>
      <c r="Y88" s="35">
        <f t="shared" si="24"/>
        <v>7500</v>
      </c>
      <c r="Z88" s="83"/>
      <c r="AA88" s="327">
        <f t="shared" si="25"/>
        <v>2000</v>
      </c>
      <c r="AB88" s="327">
        <f aca="true" t="shared" si="33" ref="AB88:AB151">O88-AA88</f>
        <v>0</v>
      </c>
      <c r="AC88" s="311">
        <f t="shared" si="30"/>
        <v>500</v>
      </c>
      <c r="AD88" s="456">
        <f t="shared" si="27"/>
        <v>7500</v>
      </c>
      <c r="AG88">
        <v>1440</v>
      </c>
      <c r="AH88">
        <v>22302</v>
      </c>
      <c r="AI88" s="318" t="s">
        <v>1537</v>
      </c>
      <c r="AJ88" s="320">
        <f t="shared" si="31"/>
        <v>1920</v>
      </c>
      <c r="AK88" s="256"/>
      <c r="AL88">
        <f t="shared" si="32"/>
        <v>0</v>
      </c>
    </row>
    <row r="89" spans="1:38" ht="21.75">
      <c r="A89" s="72">
        <v>10949</v>
      </c>
      <c r="B89" s="33">
        <v>87</v>
      </c>
      <c r="C89" s="83" t="s">
        <v>805</v>
      </c>
      <c r="D89" s="277" t="s">
        <v>804</v>
      </c>
      <c r="E89" s="260" t="s">
        <v>498</v>
      </c>
      <c r="F89" s="30">
        <v>1</v>
      </c>
      <c r="G89" s="29" t="s">
        <v>1386</v>
      </c>
      <c r="H89" s="58">
        <v>500</v>
      </c>
      <c r="I89" s="58" t="s">
        <v>390</v>
      </c>
      <c r="J89" s="46">
        <v>30</v>
      </c>
      <c r="K89" s="348">
        <v>27</v>
      </c>
      <c r="L89" s="120">
        <v>22.666666666666664</v>
      </c>
      <c r="M89" s="208">
        <v>30</v>
      </c>
      <c r="N89" s="387">
        <v>5</v>
      </c>
      <c r="O89" s="208">
        <v>25</v>
      </c>
      <c r="P89" s="369">
        <v>1350.34</v>
      </c>
      <c r="Q89" s="59">
        <f t="shared" si="29"/>
        <v>33758.5</v>
      </c>
      <c r="R89" s="32">
        <v>6</v>
      </c>
      <c r="S89" s="35">
        <f t="shared" si="21"/>
        <v>8102.039999999999</v>
      </c>
      <c r="T89" s="121">
        <v>7</v>
      </c>
      <c r="U89" s="35">
        <f t="shared" si="22"/>
        <v>9452.38</v>
      </c>
      <c r="V89" s="33">
        <v>6</v>
      </c>
      <c r="W89" s="35">
        <f t="shared" si="23"/>
        <v>8102.039999999999</v>
      </c>
      <c r="X89" s="121">
        <v>6</v>
      </c>
      <c r="Y89" s="35">
        <f t="shared" si="24"/>
        <v>8102.039999999999</v>
      </c>
      <c r="Z89" s="259"/>
      <c r="AA89" s="327">
        <f t="shared" si="25"/>
        <v>25</v>
      </c>
      <c r="AB89" s="327">
        <f t="shared" si="33"/>
        <v>0</v>
      </c>
      <c r="AC89" s="311">
        <f t="shared" si="30"/>
        <v>6.25</v>
      </c>
      <c r="AD89" s="456">
        <f t="shared" si="27"/>
        <v>8439.625</v>
      </c>
      <c r="AG89" s="256">
        <v>17</v>
      </c>
      <c r="AH89">
        <v>22950</v>
      </c>
      <c r="AI89" s="294" t="s">
        <v>1537</v>
      </c>
      <c r="AJ89" s="320">
        <f t="shared" si="31"/>
        <v>22.666666666666664</v>
      </c>
      <c r="AL89">
        <f t="shared" si="32"/>
        <v>0</v>
      </c>
    </row>
    <row r="90" spans="1:38" ht="21.75">
      <c r="A90" s="72">
        <v>10949</v>
      </c>
      <c r="B90" s="33">
        <v>88</v>
      </c>
      <c r="C90" s="83" t="s">
        <v>807</v>
      </c>
      <c r="D90" s="277" t="s">
        <v>806</v>
      </c>
      <c r="E90" s="260" t="s">
        <v>497</v>
      </c>
      <c r="F90" s="30">
        <v>1</v>
      </c>
      <c r="G90" s="29" t="s">
        <v>1386</v>
      </c>
      <c r="H90" s="58">
        <v>100</v>
      </c>
      <c r="I90" s="58" t="s">
        <v>390</v>
      </c>
      <c r="J90" s="46">
        <v>28</v>
      </c>
      <c r="K90" s="348">
        <v>23</v>
      </c>
      <c r="L90" s="120">
        <v>16</v>
      </c>
      <c r="M90" s="208">
        <f>(J90+K90+L90)/3*1.1</f>
        <v>24.566666666666666</v>
      </c>
      <c r="N90" s="387">
        <v>5</v>
      </c>
      <c r="O90" s="208">
        <v>20</v>
      </c>
      <c r="P90" s="368">
        <v>112.136</v>
      </c>
      <c r="Q90" s="59">
        <f t="shared" si="29"/>
        <v>2242.72</v>
      </c>
      <c r="R90" s="33">
        <v>5</v>
      </c>
      <c r="S90" s="35">
        <f t="shared" si="21"/>
        <v>560.68</v>
      </c>
      <c r="T90" s="121">
        <v>5</v>
      </c>
      <c r="U90" s="35">
        <f t="shared" si="22"/>
        <v>560.68</v>
      </c>
      <c r="V90" s="33">
        <v>5</v>
      </c>
      <c r="W90" s="35">
        <f t="shared" si="23"/>
        <v>560.68</v>
      </c>
      <c r="X90" s="121">
        <v>5</v>
      </c>
      <c r="Y90" s="35">
        <f t="shared" si="24"/>
        <v>560.68</v>
      </c>
      <c r="Z90" s="83"/>
      <c r="AA90" s="327">
        <f t="shared" si="25"/>
        <v>20</v>
      </c>
      <c r="AB90" s="327">
        <f t="shared" si="33"/>
        <v>0</v>
      </c>
      <c r="AC90" s="311">
        <f t="shared" si="30"/>
        <v>5</v>
      </c>
      <c r="AD90" s="456">
        <f t="shared" si="27"/>
        <v>560.68</v>
      </c>
      <c r="AG90">
        <v>12</v>
      </c>
      <c r="AH90">
        <v>1344</v>
      </c>
      <c r="AI90" s="294" t="s">
        <v>1533</v>
      </c>
      <c r="AJ90" s="320">
        <f t="shared" si="31"/>
        <v>16</v>
      </c>
      <c r="AL90">
        <f t="shared" si="32"/>
        <v>0</v>
      </c>
    </row>
    <row r="91" spans="1:38" ht="21.75">
      <c r="A91" s="72">
        <v>10949</v>
      </c>
      <c r="B91" s="33">
        <v>89</v>
      </c>
      <c r="C91" s="270">
        <v>915450</v>
      </c>
      <c r="D91" s="277" t="s">
        <v>808</v>
      </c>
      <c r="E91" s="260" t="s">
        <v>53</v>
      </c>
      <c r="F91" s="30">
        <v>1</v>
      </c>
      <c r="G91" s="29" t="s">
        <v>1404</v>
      </c>
      <c r="H91" s="33">
        <v>1000</v>
      </c>
      <c r="I91" s="33" t="s">
        <v>1391</v>
      </c>
      <c r="J91" s="46">
        <v>40</v>
      </c>
      <c r="K91" s="348">
        <v>40</v>
      </c>
      <c r="L91" s="120">
        <v>13.333333333333334</v>
      </c>
      <c r="M91" s="208">
        <v>40</v>
      </c>
      <c r="N91" s="387">
        <v>0</v>
      </c>
      <c r="O91" s="208">
        <v>40</v>
      </c>
      <c r="P91" s="368">
        <v>170</v>
      </c>
      <c r="Q91" s="59">
        <f t="shared" si="29"/>
        <v>6800</v>
      </c>
      <c r="R91" s="33">
        <v>10</v>
      </c>
      <c r="S91" s="35">
        <f t="shared" si="21"/>
        <v>1700</v>
      </c>
      <c r="T91" s="121">
        <v>10</v>
      </c>
      <c r="U91" s="35">
        <f t="shared" si="22"/>
        <v>1700</v>
      </c>
      <c r="V91" s="33">
        <v>10</v>
      </c>
      <c r="W91" s="35">
        <f t="shared" si="23"/>
        <v>1700</v>
      </c>
      <c r="X91" s="121">
        <v>10</v>
      </c>
      <c r="Y91" s="35">
        <f t="shared" si="24"/>
        <v>1700</v>
      </c>
      <c r="Z91" s="83"/>
      <c r="AA91" s="327">
        <f t="shared" si="25"/>
        <v>40</v>
      </c>
      <c r="AB91" s="327">
        <f t="shared" si="33"/>
        <v>0</v>
      </c>
      <c r="AC91" s="311">
        <f t="shared" si="30"/>
        <v>10</v>
      </c>
      <c r="AD91" s="456">
        <f t="shared" si="27"/>
        <v>1700</v>
      </c>
      <c r="AG91">
        <v>10</v>
      </c>
      <c r="AH91">
        <v>1700</v>
      </c>
      <c r="AI91" s="294" t="s">
        <v>1533</v>
      </c>
      <c r="AJ91" s="320">
        <f t="shared" si="31"/>
        <v>13.333333333333334</v>
      </c>
      <c r="AL91">
        <f t="shared" si="32"/>
        <v>0</v>
      </c>
    </row>
    <row r="92" spans="1:38" ht="21.75">
      <c r="A92" s="72">
        <v>10949</v>
      </c>
      <c r="B92" s="33">
        <v>90</v>
      </c>
      <c r="C92" s="83" t="s">
        <v>810</v>
      </c>
      <c r="D92" s="277" t="s">
        <v>809</v>
      </c>
      <c r="E92" s="260" t="s">
        <v>506</v>
      </c>
      <c r="F92" s="30">
        <v>1</v>
      </c>
      <c r="G92" s="29" t="s">
        <v>1397</v>
      </c>
      <c r="H92" s="33">
        <v>1</v>
      </c>
      <c r="I92" s="33" t="s">
        <v>407</v>
      </c>
      <c r="J92" s="46">
        <v>90</v>
      </c>
      <c r="K92" s="348">
        <v>120</v>
      </c>
      <c r="L92" s="120">
        <v>66.66666666666666</v>
      </c>
      <c r="M92" s="208">
        <v>100</v>
      </c>
      <c r="N92" s="387">
        <v>100</v>
      </c>
      <c r="O92" s="208">
        <v>0</v>
      </c>
      <c r="P92" s="368">
        <v>78.11</v>
      </c>
      <c r="Q92" s="59">
        <f t="shared" si="29"/>
        <v>0</v>
      </c>
      <c r="R92" s="33">
        <v>0</v>
      </c>
      <c r="S92" s="35">
        <f t="shared" si="21"/>
        <v>0</v>
      </c>
      <c r="T92" s="121">
        <v>0</v>
      </c>
      <c r="U92" s="35">
        <f t="shared" si="22"/>
        <v>0</v>
      </c>
      <c r="V92" s="33">
        <v>0</v>
      </c>
      <c r="W92" s="35">
        <f t="shared" si="23"/>
        <v>0</v>
      </c>
      <c r="X92" s="121">
        <v>0</v>
      </c>
      <c r="Y92" s="35">
        <f t="shared" si="24"/>
        <v>0</v>
      </c>
      <c r="Z92" s="83"/>
      <c r="AA92" s="327">
        <f t="shared" si="25"/>
        <v>0</v>
      </c>
      <c r="AB92" s="327">
        <f t="shared" si="33"/>
        <v>0</v>
      </c>
      <c r="AC92" s="311">
        <f t="shared" si="30"/>
        <v>0</v>
      </c>
      <c r="AD92" s="456">
        <f t="shared" si="27"/>
        <v>0</v>
      </c>
      <c r="AG92">
        <v>50</v>
      </c>
      <c r="AH92">
        <v>1708.9499999999998</v>
      </c>
      <c r="AI92" s="294" t="s">
        <v>1533</v>
      </c>
      <c r="AJ92" s="320">
        <f t="shared" si="31"/>
        <v>66.66666666666666</v>
      </c>
      <c r="AL92">
        <f t="shared" si="32"/>
        <v>0</v>
      </c>
    </row>
    <row r="93" spans="1:38" ht="21.75">
      <c r="A93" s="72">
        <v>10949</v>
      </c>
      <c r="B93" s="33">
        <v>91</v>
      </c>
      <c r="C93" s="270">
        <v>327346</v>
      </c>
      <c r="D93" s="277" t="s">
        <v>1490</v>
      </c>
      <c r="E93" s="355" t="s">
        <v>1335</v>
      </c>
      <c r="F93" s="73">
        <v>1</v>
      </c>
      <c r="G93" s="31" t="s">
        <v>1393</v>
      </c>
      <c r="H93" s="46">
        <v>100</v>
      </c>
      <c r="I93" s="46" t="s">
        <v>1394</v>
      </c>
      <c r="J93" s="46">
        <v>0</v>
      </c>
      <c r="K93" s="348">
        <v>107</v>
      </c>
      <c r="L93" s="120">
        <v>209.33333333333331</v>
      </c>
      <c r="M93" s="208">
        <v>230</v>
      </c>
      <c r="N93" s="387">
        <v>30</v>
      </c>
      <c r="O93" s="208">
        <v>200</v>
      </c>
      <c r="P93" s="368">
        <v>856</v>
      </c>
      <c r="Q93" s="59">
        <f t="shared" si="29"/>
        <v>171200</v>
      </c>
      <c r="R93" s="33">
        <v>50</v>
      </c>
      <c r="S93" s="35">
        <f t="shared" si="21"/>
        <v>42800</v>
      </c>
      <c r="T93" s="121">
        <v>50</v>
      </c>
      <c r="U93" s="35">
        <f t="shared" si="22"/>
        <v>42800</v>
      </c>
      <c r="V93" s="33">
        <v>50</v>
      </c>
      <c r="W93" s="35">
        <f t="shared" si="23"/>
        <v>42800</v>
      </c>
      <c r="X93" s="121">
        <v>50</v>
      </c>
      <c r="Y93" s="35">
        <f t="shared" si="24"/>
        <v>42800</v>
      </c>
      <c r="Z93" s="83"/>
      <c r="AA93" s="327">
        <f t="shared" si="25"/>
        <v>200</v>
      </c>
      <c r="AB93" s="327">
        <f t="shared" si="33"/>
        <v>0</v>
      </c>
      <c r="AC93" s="311">
        <f t="shared" si="30"/>
        <v>50</v>
      </c>
      <c r="AD93" s="456">
        <f t="shared" si="27"/>
        <v>42800</v>
      </c>
      <c r="AG93">
        <v>157</v>
      </c>
      <c r="AH93">
        <v>94200</v>
      </c>
      <c r="AI93" s="294" t="s">
        <v>1533</v>
      </c>
      <c r="AJ93" s="320">
        <f t="shared" si="31"/>
        <v>209.33333333333331</v>
      </c>
      <c r="AL93">
        <f t="shared" si="32"/>
        <v>0</v>
      </c>
    </row>
    <row r="94" spans="1:38" ht="21.75">
      <c r="A94" s="72">
        <v>10949</v>
      </c>
      <c r="B94" s="33">
        <v>92</v>
      </c>
      <c r="C94" s="259" t="s">
        <v>812</v>
      </c>
      <c r="D94" s="338" t="s">
        <v>811</v>
      </c>
      <c r="E94" s="307" t="s">
        <v>496</v>
      </c>
      <c r="F94" s="308">
        <v>1</v>
      </c>
      <c r="G94" s="309" t="s">
        <v>1393</v>
      </c>
      <c r="H94" s="310">
        <v>100</v>
      </c>
      <c r="I94" s="310" t="s">
        <v>1394</v>
      </c>
      <c r="J94" s="46">
        <v>228</v>
      </c>
      <c r="K94" s="348">
        <v>0</v>
      </c>
      <c r="L94" s="120">
        <v>0</v>
      </c>
      <c r="M94" s="208">
        <f>(J94+K94+L94)/3*1.1</f>
        <v>83.60000000000001</v>
      </c>
      <c r="N94" s="387">
        <v>0</v>
      </c>
      <c r="O94" s="208">
        <v>0</v>
      </c>
      <c r="P94" s="368">
        <v>200</v>
      </c>
      <c r="Q94" s="59">
        <f t="shared" si="29"/>
        <v>0</v>
      </c>
      <c r="R94" s="33">
        <v>0</v>
      </c>
      <c r="S94" s="35">
        <f t="shared" si="21"/>
        <v>0</v>
      </c>
      <c r="T94" s="121">
        <v>0</v>
      </c>
      <c r="U94" s="35">
        <f t="shared" si="22"/>
        <v>0</v>
      </c>
      <c r="V94" s="33">
        <v>0</v>
      </c>
      <c r="W94" s="35">
        <f t="shared" si="23"/>
        <v>0</v>
      </c>
      <c r="X94" s="121">
        <v>0</v>
      </c>
      <c r="Y94" s="35">
        <f t="shared" si="24"/>
        <v>0</v>
      </c>
      <c r="Z94" s="83"/>
      <c r="AA94" s="327">
        <f t="shared" si="25"/>
        <v>0</v>
      </c>
      <c r="AB94" s="327">
        <f t="shared" si="33"/>
        <v>0</v>
      </c>
      <c r="AC94" s="311">
        <f t="shared" si="30"/>
        <v>0</v>
      </c>
      <c r="AD94" s="456">
        <f t="shared" si="27"/>
        <v>0</v>
      </c>
      <c r="AJ94" s="320">
        <f t="shared" si="31"/>
        <v>0</v>
      </c>
      <c r="AL94">
        <f t="shared" si="32"/>
        <v>0</v>
      </c>
    </row>
    <row r="95" spans="1:38" ht="21.75">
      <c r="A95" s="72">
        <v>10949</v>
      </c>
      <c r="B95" s="33">
        <v>93</v>
      </c>
      <c r="C95" s="83" t="s">
        <v>1001</v>
      </c>
      <c r="D95" s="277" t="s">
        <v>1000</v>
      </c>
      <c r="E95" s="260" t="s">
        <v>1002</v>
      </c>
      <c r="F95" s="30">
        <v>1</v>
      </c>
      <c r="G95" s="29" t="s">
        <v>1397</v>
      </c>
      <c r="H95" s="33">
        <v>1</v>
      </c>
      <c r="I95" s="33" t="s">
        <v>407</v>
      </c>
      <c r="J95" s="46">
        <v>0</v>
      </c>
      <c r="K95" s="348">
        <v>0</v>
      </c>
      <c r="L95" s="120">
        <v>0</v>
      </c>
      <c r="M95" s="208">
        <f>(J95+K95+L95)/3*1.1</f>
        <v>0</v>
      </c>
      <c r="N95" s="387">
        <v>0</v>
      </c>
      <c r="O95" s="208">
        <f>M95-N95</f>
        <v>0</v>
      </c>
      <c r="P95" s="368">
        <v>664</v>
      </c>
      <c r="Q95" s="59">
        <f t="shared" si="29"/>
        <v>0</v>
      </c>
      <c r="R95" s="33">
        <v>0</v>
      </c>
      <c r="S95" s="35">
        <f t="shared" si="21"/>
        <v>0</v>
      </c>
      <c r="T95" s="121">
        <v>0</v>
      </c>
      <c r="U95" s="35">
        <f t="shared" si="22"/>
        <v>0</v>
      </c>
      <c r="V95" s="33">
        <v>0</v>
      </c>
      <c r="W95" s="35">
        <f t="shared" si="23"/>
        <v>0</v>
      </c>
      <c r="X95" s="121">
        <v>0</v>
      </c>
      <c r="Y95" s="35">
        <f t="shared" si="24"/>
        <v>0</v>
      </c>
      <c r="Z95" s="83"/>
      <c r="AA95" s="327">
        <f t="shared" si="25"/>
        <v>0</v>
      </c>
      <c r="AB95" s="327">
        <f t="shared" si="33"/>
        <v>0</v>
      </c>
      <c r="AC95" s="311">
        <f t="shared" si="30"/>
        <v>0</v>
      </c>
      <c r="AD95" s="456">
        <f t="shared" si="27"/>
        <v>0</v>
      </c>
      <c r="AJ95" s="320">
        <f t="shared" si="31"/>
        <v>0</v>
      </c>
      <c r="AL95">
        <f t="shared" si="32"/>
        <v>0</v>
      </c>
    </row>
    <row r="96" spans="1:38" ht="21.75">
      <c r="A96" s="72">
        <v>10949</v>
      </c>
      <c r="B96" s="33">
        <v>94</v>
      </c>
      <c r="C96" s="83" t="s">
        <v>814</v>
      </c>
      <c r="D96" s="277" t="s">
        <v>813</v>
      </c>
      <c r="E96" s="260" t="s">
        <v>54</v>
      </c>
      <c r="F96" s="30">
        <v>1</v>
      </c>
      <c r="G96" s="29" t="s">
        <v>1386</v>
      </c>
      <c r="H96" s="33">
        <v>500</v>
      </c>
      <c r="I96" s="33" t="s">
        <v>390</v>
      </c>
      <c r="J96" s="46">
        <v>100</v>
      </c>
      <c r="K96" s="348">
        <v>96</v>
      </c>
      <c r="L96" s="120">
        <v>48</v>
      </c>
      <c r="M96" s="208">
        <v>100</v>
      </c>
      <c r="N96" s="387">
        <v>10</v>
      </c>
      <c r="O96" s="208">
        <v>90</v>
      </c>
      <c r="P96" s="368">
        <v>160.5</v>
      </c>
      <c r="Q96" s="59">
        <f t="shared" si="29"/>
        <v>14445</v>
      </c>
      <c r="R96" s="33">
        <v>20</v>
      </c>
      <c r="S96" s="35">
        <f t="shared" si="21"/>
        <v>3210</v>
      </c>
      <c r="T96" s="121">
        <v>25</v>
      </c>
      <c r="U96" s="35">
        <f t="shared" si="22"/>
        <v>4012.5</v>
      </c>
      <c r="V96" s="33">
        <v>20</v>
      </c>
      <c r="W96" s="35">
        <f t="shared" si="23"/>
        <v>3210</v>
      </c>
      <c r="X96" s="121">
        <v>25</v>
      </c>
      <c r="Y96" s="35">
        <f t="shared" si="24"/>
        <v>4012.5</v>
      </c>
      <c r="Z96" s="83"/>
      <c r="AA96" s="327">
        <f t="shared" si="25"/>
        <v>90</v>
      </c>
      <c r="AB96" s="327">
        <f t="shared" si="33"/>
        <v>0</v>
      </c>
      <c r="AC96" s="311">
        <f t="shared" si="30"/>
        <v>22.5</v>
      </c>
      <c r="AD96" s="456">
        <f t="shared" si="27"/>
        <v>3611.25</v>
      </c>
      <c r="AG96">
        <v>36</v>
      </c>
      <c r="AH96">
        <v>5230</v>
      </c>
      <c r="AI96" s="294" t="s">
        <v>1537</v>
      </c>
      <c r="AJ96" s="320">
        <f t="shared" si="31"/>
        <v>48</v>
      </c>
      <c r="AL96">
        <f t="shared" si="32"/>
        <v>0</v>
      </c>
    </row>
    <row r="97" spans="1:38" ht="21.75">
      <c r="A97" s="72">
        <v>10949</v>
      </c>
      <c r="B97" s="33">
        <v>95</v>
      </c>
      <c r="C97" s="83" t="s">
        <v>815</v>
      </c>
      <c r="D97" s="277" t="s">
        <v>1359</v>
      </c>
      <c r="E97" s="260" t="s">
        <v>55</v>
      </c>
      <c r="F97" s="30">
        <v>1</v>
      </c>
      <c r="G97" s="29" t="s">
        <v>1386</v>
      </c>
      <c r="H97" s="33">
        <v>100</v>
      </c>
      <c r="I97" s="33" t="s">
        <v>390</v>
      </c>
      <c r="J97" s="46">
        <v>53</v>
      </c>
      <c r="K97" s="348">
        <v>20</v>
      </c>
      <c r="L97" s="120">
        <v>17.333333333333332</v>
      </c>
      <c r="M97" s="208">
        <v>35</v>
      </c>
      <c r="N97" s="387">
        <v>35</v>
      </c>
      <c r="O97" s="208">
        <f>M97-N97</f>
        <v>0</v>
      </c>
      <c r="P97" s="368">
        <v>426</v>
      </c>
      <c r="Q97" s="59">
        <f t="shared" si="29"/>
        <v>0</v>
      </c>
      <c r="R97" s="33">
        <v>0</v>
      </c>
      <c r="S97" s="35">
        <f t="shared" si="21"/>
        <v>0</v>
      </c>
      <c r="T97" s="121">
        <v>0</v>
      </c>
      <c r="U97" s="35">
        <f t="shared" si="22"/>
        <v>0</v>
      </c>
      <c r="V97" s="33">
        <v>0</v>
      </c>
      <c r="W97" s="35">
        <f t="shared" si="23"/>
        <v>0</v>
      </c>
      <c r="X97" s="121">
        <v>0</v>
      </c>
      <c r="Y97" s="35">
        <f t="shared" si="24"/>
        <v>0</v>
      </c>
      <c r="Z97" s="83"/>
      <c r="AA97" s="327">
        <f t="shared" si="25"/>
        <v>0</v>
      </c>
      <c r="AB97" s="327">
        <f t="shared" si="33"/>
        <v>0</v>
      </c>
      <c r="AC97" s="311">
        <f t="shared" si="30"/>
        <v>0</v>
      </c>
      <c r="AD97" s="456">
        <f t="shared" si="27"/>
        <v>0</v>
      </c>
      <c r="AG97">
        <v>13</v>
      </c>
      <c r="AH97">
        <v>4030</v>
      </c>
      <c r="AI97" s="294" t="s">
        <v>1533</v>
      </c>
      <c r="AJ97" s="320">
        <f t="shared" si="31"/>
        <v>17.333333333333332</v>
      </c>
      <c r="AL97">
        <f t="shared" si="32"/>
        <v>0</v>
      </c>
    </row>
    <row r="98" spans="1:38" ht="21.75">
      <c r="A98" s="72">
        <v>10949</v>
      </c>
      <c r="B98" s="33">
        <v>96</v>
      </c>
      <c r="C98" s="83" t="s">
        <v>817</v>
      </c>
      <c r="D98" s="277" t="s">
        <v>816</v>
      </c>
      <c r="E98" s="260" t="s">
        <v>651</v>
      </c>
      <c r="F98" s="30">
        <v>1</v>
      </c>
      <c r="G98" s="29" t="s">
        <v>1388</v>
      </c>
      <c r="H98" s="33">
        <v>14</v>
      </c>
      <c r="I98" s="33" t="s">
        <v>1379</v>
      </c>
      <c r="J98" s="46">
        <v>5</v>
      </c>
      <c r="K98" s="348">
        <v>0</v>
      </c>
      <c r="L98" s="120">
        <v>0</v>
      </c>
      <c r="M98" s="208">
        <f>(J98+K98+L98)/3*1.1</f>
        <v>1.8333333333333335</v>
      </c>
      <c r="N98" s="387">
        <v>0</v>
      </c>
      <c r="O98" s="208">
        <v>0</v>
      </c>
      <c r="P98" s="369">
        <v>230</v>
      </c>
      <c r="Q98" s="59">
        <f t="shared" si="29"/>
        <v>0</v>
      </c>
      <c r="R98" s="32">
        <v>0</v>
      </c>
      <c r="S98" s="35">
        <f t="shared" si="21"/>
        <v>0</v>
      </c>
      <c r="T98" s="121">
        <v>0</v>
      </c>
      <c r="U98" s="35">
        <f t="shared" si="22"/>
        <v>0</v>
      </c>
      <c r="V98" s="33">
        <v>0</v>
      </c>
      <c r="W98" s="35">
        <f t="shared" si="23"/>
        <v>0</v>
      </c>
      <c r="X98" s="121">
        <v>0</v>
      </c>
      <c r="Y98" s="35">
        <f t="shared" si="24"/>
        <v>0</v>
      </c>
      <c r="Z98" s="83"/>
      <c r="AA98" s="327">
        <f t="shared" si="25"/>
        <v>0</v>
      </c>
      <c r="AB98" s="327">
        <f t="shared" si="33"/>
        <v>0</v>
      </c>
      <c r="AC98" s="311">
        <f t="shared" si="30"/>
        <v>0</v>
      </c>
      <c r="AD98" s="456">
        <f t="shared" si="27"/>
        <v>0</v>
      </c>
      <c r="AJ98" s="320">
        <f t="shared" si="31"/>
        <v>0</v>
      </c>
      <c r="AL98">
        <f t="shared" si="32"/>
        <v>0</v>
      </c>
    </row>
    <row r="99" spans="1:38" ht="21.75">
      <c r="A99" s="72">
        <v>10949</v>
      </c>
      <c r="B99" s="33">
        <v>97</v>
      </c>
      <c r="C99" s="83" t="s">
        <v>819</v>
      </c>
      <c r="D99" s="277" t="s">
        <v>818</v>
      </c>
      <c r="E99" s="260" t="s">
        <v>56</v>
      </c>
      <c r="F99" s="30">
        <v>1</v>
      </c>
      <c r="G99" s="29" t="s">
        <v>1390</v>
      </c>
      <c r="H99" s="33">
        <v>60</v>
      </c>
      <c r="I99" s="33" t="s">
        <v>1391</v>
      </c>
      <c r="J99" s="46">
        <v>1220</v>
      </c>
      <c r="K99" s="348">
        <v>2000</v>
      </c>
      <c r="L99" s="120">
        <v>1173.3333333333333</v>
      </c>
      <c r="M99" s="208">
        <v>1231</v>
      </c>
      <c r="N99" s="387">
        <v>231</v>
      </c>
      <c r="O99" s="208">
        <v>1000</v>
      </c>
      <c r="P99" s="368">
        <v>9.63</v>
      </c>
      <c r="Q99" s="59">
        <f t="shared" si="29"/>
        <v>9630</v>
      </c>
      <c r="R99" s="33">
        <v>250</v>
      </c>
      <c r="S99" s="35">
        <f t="shared" si="21"/>
        <v>2407.5</v>
      </c>
      <c r="T99" s="121">
        <v>250</v>
      </c>
      <c r="U99" s="35">
        <f t="shared" si="22"/>
        <v>2407.5</v>
      </c>
      <c r="V99" s="33">
        <v>250</v>
      </c>
      <c r="W99" s="35">
        <f t="shared" si="23"/>
        <v>2407.5</v>
      </c>
      <c r="X99" s="121">
        <v>250</v>
      </c>
      <c r="Y99" s="35">
        <f t="shared" si="24"/>
        <v>2407.5</v>
      </c>
      <c r="Z99" s="83"/>
      <c r="AA99" s="327">
        <f t="shared" si="25"/>
        <v>1000</v>
      </c>
      <c r="AB99" s="327">
        <f t="shared" si="33"/>
        <v>0</v>
      </c>
      <c r="AC99" s="311">
        <f t="shared" si="30"/>
        <v>250</v>
      </c>
      <c r="AD99" s="456">
        <f t="shared" si="27"/>
        <v>2407.5</v>
      </c>
      <c r="AG99">
        <v>880</v>
      </c>
      <c r="AH99">
        <v>8360</v>
      </c>
      <c r="AI99" s="294" t="s">
        <v>1533</v>
      </c>
      <c r="AJ99" s="320">
        <f t="shared" si="31"/>
        <v>1173.3333333333333</v>
      </c>
      <c r="AL99">
        <f t="shared" si="32"/>
        <v>0</v>
      </c>
    </row>
    <row r="100" spans="1:38" ht="21.75">
      <c r="A100" s="72">
        <v>10949</v>
      </c>
      <c r="B100" s="33">
        <v>98</v>
      </c>
      <c r="C100" s="83" t="s">
        <v>821</v>
      </c>
      <c r="D100" s="277" t="s">
        <v>820</v>
      </c>
      <c r="E100" s="260" t="s">
        <v>57</v>
      </c>
      <c r="F100" s="30">
        <v>1</v>
      </c>
      <c r="G100" s="29" t="s">
        <v>1386</v>
      </c>
      <c r="H100" s="33">
        <v>500</v>
      </c>
      <c r="I100" s="33" t="s">
        <v>390</v>
      </c>
      <c r="J100" s="46">
        <v>81</v>
      </c>
      <c r="K100" s="348">
        <v>72</v>
      </c>
      <c r="L100" s="120">
        <v>37.333333333333336</v>
      </c>
      <c r="M100" s="208">
        <v>56</v>
      </c>
      <c r="N100" s="387">
        <v>16</v>
      </c>
      <c r="O100" s="208">
        <v>40</v>
      </c>
      <c r="P100" s="368">
        <v>276.06</v>
      </c>
      <c r="Q100" s="59">
        <f t="shared" si="29"/>
        <v>11042.4</v>
      </c>
      <c r="R100" s="33">
        <v>10</v>
      </c>
      <c r="S100" s="35">
        <f t="shared" si="21"/>
        <v>2760.6</v>
      </c>
      <c r="T100" s="121">
        <v>10</v>
      </c>
      <c r="U100" s="35">
        <f t="shared" si="22"/>
        <v>2760.6</v>
      </c>
      <c r="V100" s="33">
        <v>10</v>
      </c>
      <c r="W100" s="35">
        <f t="shared" si="23"/>
        <v>2760.6</v>
      </c>
      <c r="X100" s="121">
        <v>10</v>
      </c>
      <c r="Y100" s="35">
        <f t="shared" si="24"/>
        <v>2760.6</v>
      </c>
      <c r="Z100" s="83"/>
      <c r="AA100" s="327">
        <f t="shared" si="25"/>
        <v>40</v>
      </c>
      <c r="AB100" s="327">
        <f t="shared" si="33"/>
        <v>0</v>
      </c>
      <c r="AC100" s="311">
        <f t="shared" si="30"/>
        <v>10</v>
      </c>
      <c r="AD100" s="456">
        <f t="shared" si="27"/>
        <v>2760.6</v>
      </c>
      <c r="AG100">
        <v>28</v>
      </c>
      <c r="AH100">
        <v>7560</v>
      </c>
      <c r="AI100" s="294" t="s">
        <v>1537</v>
      </c>
      <c r="AJ100" s="320">
        <f t="shared" si="31"/>
        <v>37.333333333333336</v>
      </c>
      <c r="AL100">
        <f t="shared" si="32"/>
        <v>0</v>
      </c>
    </row>
    <row r="101" spans="1:38" ht="21.75">
      <c r="A101" s="72">
        <v>10949</v>
      </c>
      <c r="B101" s="33">
        <v>99</v>
      </c>
      <c r="C101" s="83" t="s">
        <v>823</v>
      </c>
      <c r="D101" s="277" t="s">
        <v>822</v>
      </c>
      <c r="E101" s="261" t="s">
        <v>528</v>
      </c>
      <c r="F101" s="30">
        <v>1</v>
      </c>
      <c r="G101" s="40" t="s">
        <v>1386</v>
      </c>
      <c r="H101" s="33">
        <v>1000</v>
      </c>
      <c r="I101" s="33" t="s">
        <v>390</v>
      </c>
      <c r="J101" s="46">
        <v>24</v>
      </c>
      <c r="K101" s="348">
        <v>8</v>
      </c>
      <c r="L101" s="120">
        <v>10.666666666666666</v>
      </c>
      <c r="M101" s="208">
        <v>20</v>
      </c>
      <c r="N101" s="387">
        <v>5</v>
      </c>
      <c r="O101" s="208">
        <v>15</v>
      </c>
      <c r="P101" s="369">
        <v>140.06</v>
      </c>
      <c r="Q101" s="59">
        <f t="shared" si="29"/>
        <v>2100.9</v>
      </c>
      <c r="R101" s="33">
        <v>3</v>
      </c>
      <c r="S101" s="35">
        <f t="shared" si="21"/>
        <v>420.18</v>
      </c>
      <c r="T101" s="121">
        <v>4</v>
      </c>
      <c r="U101" s="35">
        <f t="shared" si="22"/>
        <v>560.24</v>
      </c>
      <c r="V101" s="33">
        <v>4</v>
      </c>
      <c r="W101" s="35">
        <f t="shared" si="23"/>
        <v>560.24</v>
      </c>
      <c r="X101" s="121">
        <v>4</v>
      </c>
      <c r="Y101" s="35">
        <f t="shared" si="24"/>
        <v>560.24</v>
      </c>
      <c r="Z101" s="83"/>
      <c r="AA101" s="327">
        <f t="shared" si="25"/>
        <v>15</v>
      </c>
      <c r="AB101" s="327">
        <f t="shared" si="33"/>
        <v>0</v>
      </c>
      <c r="AC101" s="311">
        <f t="shared" si="30"/>
        <v>3.75</v>
      </c>
      <c r="AD101" s="456">
        <f t="shared" si="27"/>
        <v>525.225</v>
      </c>
      <c r="AG101">
        <v>8</v>
      </c>
      <c r="AH101">
        <v>960</v>
      </c>
      <c r="AI101" s="294" t="s">
        <v>1533</v>
      </c>
      <c r="AJ101" s="320">
        <f t="shared" si="31"/>
        <v>10.666666666666666</v>
      </c>
      <c r="AL101">
        <f t="shared" si="32"/>
        <v>0</v>
      </c>
    </row>
    <row r="102" spans="1:38" ht="21.75">
      <c r="A102" s="72">
        <v>10949</v>
      </c>
      <c r="B102" s="33">
        <v>100</v>
      </c>
      <c r="C102" s="83" t="s">
        <v>825</v>
      </c>
      <c r="D102" s="277" t="s">
        <v>824</v>
      </c>
      <c r="E102" s="260" t="s">
        <v>58</v>
      </c>
      <c r="F102" s="30">
        <v>1</v>
      </c>
      <c r="G102" s="29" t="s">
        <v>1386</v>
      </c>
      <c r="H102" s="33">
        <v>500</v>
      </c>
      <c r="I102" s="33" t="s">
        <v>390</v>
      </c>
      <c r="J102" s="46">
        <v>0</v>
      </c>
      <c r="K102" s="348">
        <v>0</v>
      </c>
      <c r="L102" s="120">
        <v>0</v>
      </c>
      <c r="M102" s="208">
        <f>(J102+K102+L102)/3*1.1</f>
        <v>0</v>
      </c>
      <c r="N102" s="387">
        <v>0</v>
      </c>
      <c r="O102" s="208">
        <f>M102-N102</f>
        <v>0</v>
      </c>
      <c r="P102" s="368">
        <v>1135</v>
      </c>
      <c r="Q102" s="59">
        <f t="shared" si="29"/>
        <v>0</v>
      </c>
      <c r="R102" s="33">
        <v>0</v>
      </c>
      <c r="S102" s="35">
        <f t="shared" si="21"/>
        <v>0</v>
      </c>
      <c r="T102" s="121">
        <v>0</v>
      </c>
      <c r="U102" s="35">
        <f t="shared" si="22"/>
        <v>0</v>
      </c>
      <c r="V102" s="33">
        <v>0</v>
      </c>
      <c r="W102" s="35">
        <f t="shared" si="23"/>
        <v>0</v>
      </c>
      <c r="X102" s="121">
        <v>0</v>
      </c>
      <c r="Y102" s="35">
        <f t="shared" si="24"/>
        <v>0</v>
      </c>
      <c r="Z102" s="83"/>
      <c r="AA102" s="327">
        <f t="shared" si="25"/>
        <v>0</v>
      </c>
      <c r="AB102" s="327">
        <f t="shared" si="33"/>
        <v>0</v>
      </c>
      <c r="AC102" s="311">
        <f t="shared" si="30"/>
        <v>0</v>
      </c>
      <c r="AD102" s="456">
        <f t="shared" si="27"/>
        <v>0</v>
      </c>
      <c r="AJ102" s="320">
        <f t="shared" si="31"/>
        <v>0</v>
      </c>
      <c r="AL102">
        <f t="shared" si="32"/>
        <v>0</v>
      </c>
    </row>
    <row r="103" spans="1:38" ht="21.75">
      <c r="A103" s="72">
        <v>10949</v>
      </c>
      <c r="B103" s="33">
        <v>101</v>
      </c>
      <c r="C103" s="83" t="s">
        <v>827</v>
      </c>
      <c r="D103" s="277" t="s">
        <v>826</v>
      </c>
      <c r="E103" s="260" t="s">
        <v>59</v>
      </c>
      <c r="F103" s="30">
        <v>1</v>
      </c>
      <c r="G103" s="29" t="s">
        <v>1389</v>
      </c>
      <c r="H103" s="33">
        <v>1</v>
      </c>
      <c r="I103" s="33" t="s">
        <v>391</v>
      </c>
      <c r="J103" s="46">
        <v>2840</v>
      </c>
      <c r="K103" s="348">
        <v>3530</v>
      </c>
      <c r="L103" s="120">
        <v>3480</v>
      </c>
      <c r="M103" s="208">
        <v>3855</v>
      </c>
      <c r="N103" s="387">
        <v>855</v>
      </c>
      <c r="O103" s="208">
        <f>M103-N103</f>
        <v>3000</v>
      </c>
      <c r="P103" s="368">
        <v>5.3</v>
      </c>
      <c r="Q103" s="59">
        <f t="shared" si="29"/>
        <v>15900</v>
      </c>
      <c r="R103" s="33">
        <v>800</v>
      </c>
      <c r="S103" s="35">
        <f t="shared" si="21"/>
        <v>4240</v>
      </c>
      <c r="T103" s="121">
        <v>800</v>
      </c>
      <c r="U103" s="35">
        <f t="shared" si="22"/>
        <v>4240</v>
      </c>
      <c r="V103" s="33">
        <v>700</v>
      </c>
      <c r="W103" s="35">
        <f t="shared" si="23"/>
        <v>3710</v>
      </c>
      <c r="X103" s="121">
        <v>700</v>
      </c>
      <c r="Y103" s="35">
        <f t="shared" si="24"/>
        <v>3710</v>
      </c>
      <c r="Z103" s="83"/>
      <c r="AA103" s="327">
        <f t="shared" si="25"/>
        <v>3000</v>
      </c>
      <c r="AB103" s="327">
        <f t="shared" si="33"/>
        <v>0</v>
      </c>
      <c r="AC103" s="311">
        <f t="shared" si="30"/>
        <v>750</v>
      </c>
      <c r="AD103" s="456">
        <f t="shared" si="27"/>
        <v>3975</v>
      </c>
      <c r="AG103">
        <v>2610</v>
      </c>
      <c r="AH103">
        <v>13833</v>
      </c>
      <c r="AI103" s="294" t="s">
        <v>1456</v>
      </c>
      <c r="AJ103" s="320">
        <f t="shared" si="31"/>
        <v>3480</v>
      </c>
      <c r="AL103">
        <f t="shared" si="32"/>
        <v>0</v>
      </c>
    </row>
    <row r="104" spans="1:38" ht="21.75">
      <c r="A104" s="72">
        <v>10949</v>
      </c>
      <c r="B104" s="33">
        <v>102</v>
      </c>
      <c r="C104" s="83" t="s">
        <v>829</v>
      </c>
      <c r="D104" s="277" t="s">
        <v>828</v>
      </c>
      <c r="E104" s="261" t="s">
        <v>60</v>
      </c>
      <c r="F104" s="30">
        <v>2</v>
      </c>
      <c r="G104" s="40" t="s">
        <v>1389</v>
      </c>
      <c r="H104" s="33">
        <v>1</v>
      </c>
      <c r="I104" s="33" t="s">
        <v>394</v>
      </c>
      <c r="J104" s="33">
        <v>5</v>
      </c>
      <c r="K104" s="348">
        <v>0</v>
      </c>
      <c r="L104" s="120">
        <v>0</v>
      </c>
      <c r="M104" s="208">
        <v>10</v>
      </c>
      <c r="N104" s="387">
        <v>5</v>
      </c>
      <c r="O104" s="208">
        <f>M104-N104</f>
        <v>5</v>
      </c>
      <c r="P104" s="368">
        <v>425</v>
      </c>
      <c r="Q104" s="59">
        <f t="shared" si="29"/>
        <v>2125</v>
      </c>
      <c r="R104" s="33">
        <v>0</v>
      </c>
      <c r="S104" s="35">
        <f t="shared" si="21"/>
        <v>0</v>
      </c>
      <c r="T104" s="121">
        <v>0</v>
      </c>
      <c r="U104" s="35">
        <f t="shared" si="22"/>
        <v>0</v>
      </c>
      <c r="V104" s="33">
        <v>5</v>
      </c>
      <c r="W104" s="35">
        <f t="shared" si="23"/>
        <v>2125</v>
      </c>
      <c r="X104" s="121">
        <v>0</v>
      </c>
      <c r="Y104" s="35">
        <f t="shared" si="24"/>
        <v>0</v>
      </c>
      <c r="Z104" s="83"/>
      <c r="AA104" s="327">
        <f t="shared" si="25"/>
        <v>5</v>
      </c>
      <c r="AB104" s="327">
        <f t="shared" si="33"/>
        <v>0</v>
      </c>
      <c r="AC104" s="311">
        <f t="shared" si="30"/>
        <v>1.25</v>
      </c>
      <c r="AD104" s="456">
        <f t="shared" si="27"/>
        <v>531.25</v>
      </c>
      <c r="AJ104" s="320">
        <f t="shared" si="31"/>
        <v>0</v>
      </c>
      <c r="AL104">
        <f t="shared" si="32"/>
        <v>0</v>
      </c>
    </row>
    <row r="105" spans="1:38" ht="21.75">
      <c r="A105" s="72">
        <v>10949</v>
      </c>
      <c r="B105" s="33">
        <v>103</v>
      </c>
      <c r="C105" s="83" t="s">
        <v>831</v>
      </c>
      <c r="D105" s="277" t="s">
        <v>830</v>
      </c>
      <c r="E105" s="260" t="s">
        <v>61</v>
      </c>
      <c r="F105" s="30">
        <v>1</v>
      </c>
      <c r="G105" s="29" t="s">
        <v>1386</v>
      </c>
      <c r="H105" s="33">
        <v>1000</v>
      </c>
      <c r="I105" s="33" t="s">
        <v>390</v>
      </c>
      <c r="J105" s="46">
        <v>82</v>
      </c>
      <c r="K105" s="348">
        <v>53</v>
      </c>
      <c r="L105" s="120">
        <v>45.33333333333333</v>
      </c>
      <c r="M105" s="208">
        <v>51</v>
      </c>
      <c r="N105" s="387">
        <v>21</v>
      </c>
      <c r="O105" s="208">
        <f>M105-N105</f>
        <v>30</v>
      </c>
      <c r="P105" s="368">
        <v>400</v>
      </c>
      <c r="Q105" s="59">
        <f t="shared" si="29"/>
        <v>12000</v>
      </c>
      <c r="R105" s="33">
        <v>0</v>
      </c>
      <c r="S105" s="35">
        <f t="shared" si="21"/>
        <v>0</v>
      </c>
      <c r="T105" s="121">
        <v>10</v>
      </c>
      <c r="U105" s="35">
        <f t="shared" si="22"/>
        <v>4000</v>
      </c>
      <c r="V105" s="33">
        <v>10</v>
      </c>
      <c r="W105" s="35">
        <f t="shared" si="23"/>
        <v>4000</v>
      </c>
      <c r="X105" s="121">
        <v>10</v>
      </c>
      <c r="Y105" s="35">
        <f t="shared" si="24"/>
        <v>4000</v>
      </c>
      <c r="Z105" s="83"/>
      <c r="AA105" s="327">
        <f t="shared" si="25"/>
        <v>30</v>
      </c>
      <c r="AB105" s="327">
        <f t="shared" si="33"/>
        <v>0</v>
      </c>
      <c r="AC105" s="311">
        <f t="shared" si="30"/>
        <v>7.5</v>
      </c>
      <c r="AD105" s="456">
        <f t="shared" si="27"/>
        <v>3000</v>
      </c>
      <c r="AG105">
        <v>34</v>
      </c>
      <c r="AH105">
        <v>10200</v>
      </c>
      <c r="AI105" s="294" t="s">
        <v>1537</v>
      </c>
      <c r="AJ105" s="320">
        <f t="shared" si="31"/>
        <v>45.33333333333333</v>
      </c>
      <c r="AL105">
        <f t="shared" si="32"/>
        <v>0</v>
      </c>
    </row>
    <row r="106" spans="1:38" ht="21.75">
      <c r="A106" s="72">
        <v>10949</v>
      </c>
      <c r="B106" s="33">
        <v>104</v>
      </c>
      <c r="C106" s="83" t="s">
        <v>833</v>
      </c>
      <c r="D106" s="277" t="s">
        <v>832</v>
      </c>
      <c r="E106" s="260" t="s">
        <v>62</v>
      </c>
      <c r="F106" s="30">
        <v>1</v>
      </c>
      <c r="G106" s="29" t="s">
        <v>1386</v>
      </c>
      <c r="H106" s="33">
        <v>500</v>
      </c>
      <c r="I106" s="33" t="s">
        <v>390</v>
      </c>
      <c r="J106" s="46">
        <v>191</v>
      </c>
      <c r="K106" s="348">
        <v>155</v>
      </c>
      <c r="L106" s="120">
        <v>122.66666666666666</v>
      </c>
      <c r="M106" s="208">
        <v>152</v>
      </c>
      <c r="N106" s="387">
        <v>32</v>
      </c>
      <c r="O106" s="208">
        <f>M106-N106</f>
        <v>120</v>
      </c>
      <c r="P106" s="368">
        <v>80</v>
      </c>
      <c r="Q106" s="59">
        <f t="shared" si="29"/>
        <v>9600</v>
      </c>
      <c r="R106" s="33">
        <v>30</v>
      </c>
      <c r="S106" s="35">
        <f t="shared" si="21"/>
        <v>2400</v>
      </c>
      <c r="T106" s="121">
        <v>30</v>
      </c>
      <c r="U106" s="35">
        <f t="shared" si="22"/>
        <v>2400</v>
      </c>
      <c r="V106" s="33">
        <v>30</v>
      </c>
      <c r="W106" s="35">
        <f t="shared" si="23"/>
        <v>2400</v>
      </c>
      <c r="X106" s="121">
        <v>30</v>
      </c>
      <c r="Y106" s="35">
        <f t="shared" si="24"/>
        <v>2400</v>
      </c>
      <c r="Z106" s="83"/>
      <c r="AA106" s="327">
        <f t="shared" si="25"/>
        <v>120</v>
      </c>
      <c r="AB106" s="327">
        <f t="shared" si="33"/>
        <v>0</v>
      </c>
      <c r="AC106" s="311">
        <f t="shared" si="30"/>
        <v>30</v>
      </c>
      <c r="AD106" s="456">
        <f t="shared" si="27"/>
        <v>2400</v>
      </c>
      <c r="AG106">
        <v>92</v>
      </c>
      <c r="AH106">
        <v>4631.28</v>
      </c>
      <c r="AI106" s="294" t="s">
        <v>1533</v>
      </c>
      <c r="AJ106" s="320">
        <f t="shared" si="31"/>
        <v>122.66666666666666</v>
      </c>
      <c r="AL106">
        <f t="shared" si="32"/>
        <v>0</v>
      </c>
    </row>
    <row r="107" spans="1:38" ht="21.75">
      <c r="A107" s="72">
        <v>10949</v>
      </c>
      <c r="B107" s="33">
        <v>105</v>
      </c>
      <c r="C107" s="83" t="s">
        <v>835</v>
      </c>
      <c r="D107" s="277" t="s">
        <v>834</v>
      </c>
      <c r="E107" s="260" t="s">
        <v>63</v>
      </c>
      <c r="F107" s="30">
        <v>1</v>
      </c>
      <c r="G107" s="29" t="s">
        <v>1386</v>
      </c>
      <c r="H107" s="33">
        <v>1000</v>
      </c>
      <c r="I107" s="33" t="s">
        <v>390</v>
      </c>
      <c r="J107" s="46">
        <v>104</v>
      </c>
      <c r="K107" s="348">
        <v>81</v>
      </c>
      <c r="L107" s="120">
        <v>70.66666666666667</v>
      </c>
      <c r="M107" s="208">
        <f>(J107+K107+L107)/3*1.1</f>
        <v>93.74444444444445</v>
      </c>
      <c r="N107" s="387">
        <v>14</v>
      </c>
      <c r="O107" s="208">
        <v>80</v>
      </c>
      <c r="P107" s="368">
        <v>136.67</v>
      </c>
      <c r="Q107" s="59">
        <f t="shared" si="29"/>
        <v>10933.599999999999</v>
      </c>
      <c r="R107" s="33">
        <v>20</v>
      </c>
      <c r="S107" s="35">
        <f t="shared" si="21"/>
        <v>2733.3999999999996</v>
      </c>
      <c r="T107" s="121">
        <v>20</v>
      </c>
      <c r="U107" s="35">
        <f t="shared" si="22"/>
        <v>2733.3999999999996</v>
      </c>
      <c r="V107" s="33">
        <v>20</v>
      </c>
      <c r="W107" s="35">
        <f t="shared" si="23"/>
        <v>2733.3999999999996</v>
      </c>
      <c r="X107" s="121">
        <v>20</v>
      </c>
      <c r="Y107" s="35">
        <f t="shared" si="24"/>
        <v>2733.3999999999996</v>
      </c>
      <c r="Z107" s="83"/>
      <c r="AA107" s="327">
        <f t="shared" si="25"/>
        <v>80</v>
      </c>
      <c r="AB107" s="327">
        <f t="shared" si="33"/>
        <v>0</v>
      </c>
      <c r="AC107" s="311">
        <f t="shared" si="30"/>
        <v>20</v>
      </c>
      <c r="AD107" s="456">
        <f t="shared" si="27"/>
        <v>2733.3999999999996</v>
      </c>
      <c r="AG107">
        <v>53</v>
      </c>
      <c r="AH107">
        <v>6360</v>
      </c>
      <c r="AI107" s="294" t="s">
        <v>1533</v>
      </c>
      <c r="AJ107" s="320">
        <f t="shared" si="31"/>
        <v>70.66666666666667</v>
      </c>
      <c r="AL107">
        <f t="shared" si="32"/>
        <v>0</v>
      </c>
    </row>
    <row r="108" spans="1:38" ht="21.75">
      <c r="A108" s="72">
        <v>10949</v>
      </c>
      <c r="B108" s="33">
        <v>106</v>
      </c>
      <c r="C108" s="83" t="s">
        <v>837</v>
      </c>
      <c r="D108" s="277" t="s">
        <v>836</v>
      </c>
      <c r="E108" s="260" t="s">
        <v>64</v>
      </c>
      <c r="F108" s="30">
        <v>1</v>
      </c>
      <c r="G108" s="29" t="s">
        <v>1389</v>
      </c>
      <c r="H108" s="33">
        <v>1</v>
      </c>
      <c r="I108" s="33" t="s">
        <v>391</v>
      </c>
      <c r="J108" s="46">
        <v>500</v>
      </c>
      <c r="K108" s="348">
        <v>300</v>
      </c>
      <c r="L108" s="120">
        <v>533.3333333333333</v>
      </c>
      <c r="M108" s="208">
        <v>586</v>
      </c>
      <c r="N108" s="387">
        <v>86</v>
      </c>
      <c r="O108" s="208">
        <f>M108-N108</f>
        <v>500</v>
      </c>
      <c r="P108" s="368">
        <v>3.4</v>
      </c>
      <c r="Q108" s="59">
        <f t="shared" si="29"/>
        <v>1700</v>
      </c>
      <c r="R108" s="33">
        <v>150</v>
      </c>
      <c r="S108" s="35">
        <f t="shared" si="21"/>
        <v>510</v>
      </c>
      <c r="T108" s="121">
        <v>100</v>
      </c>
      <c r="U108" s="35">
        <f t="shared" si="22"/>
        <v>340</v>
      </c>
      <c r="V108" s="33">
        <v>150</v>
      </c>
      <c r="W108" s="35">
        <f t="shared" si="23"/>
        <v>510</v>
      </c>
      <c r="X108" s="121">
        <v>100</v>
      </c>
      <c r="Y108" s="35">
        <f t="shared" si="24"/>
        <v>340</v>
      </c>
      <c r="Z108" s="83"/>
      <c r="AA108" s="327">
        <f t="shared" si="25"/>
        <v>500</v>
      </c>
      <c r="AB108" s="327">
        <f t="shared" si="33"/>
        <v>0</v>
      </c>
      <c r="AC108" s="311">
        <f t="shared" si="30"/>
        <v>125</v>
      </c>
      <c r="AD108" s="456">
        <f t="shared" si="27"/>
        <v>425</v>
      </c>
      <c r="AG108">
        <v>400</v>
      </c>
      <c r="AH108">
        <v>1360</v>
      </c>
      <c r="AI108" s="294" t="s">
        <v>1454</v>
      </c>
      <c r="AJ108" s="320">
        <f t="shared" si="31"/>
        <v>533.3333333333333</v>
      </c>
      <c r="AL108">
        <f t="shared" si="32"/>
        <v>0</v>
      </c>
    </row>
    <row r="109" spans="1:38" ht="21.75">
      <c r="A109" s="72">
        <v>10949</v>
      </c>
      <c r="B109" s="33">
        <v>107</v>
      </c>
      <c r="C109" s="83" t="s">
        <v>841</v>
      </c>
      <c r="D109" s="277" t="s">
        <v>840</v>
      </c>
      <c r="E109" s="260" t="s">
        <v>65</v>
      </c>
      <c r="F109" s="30">
        <v>1</v>
      </c>
      <c r="G109" s="29" t="s">
        <v>1386</v>
      </c>
      <c r="H109" s="33">
        <v>1000</v>
      </c>
      <c r="I109" s="33" t="s">
        <v>390</v>
      </c>
      <c r="J109" s="46">
        <v>121</v>
      </c>
      <c r="K109" s="348">
        <v>105</v>
      </c>
      <c r="L109" s="120">
        <v>116</v>
      </c>
      <c r="M109" s="208">
        <v>131</v>
      </c>
      <c r="N109" s="387">
        <v>1</v>
      </c>
      <c r="O109" s="208">
        <f>M109-N109</f>
        <v>130</v>
      </c>
      <c r="P109" s="368">
        <v>120</v>
      </c>
      <c r="Q109" s="59">
        <f t="shared" si="29"/>
        <v>15600</v>
      </c>
      <c r="R109" s="32">
        <v>40</v>
      </c>
      <c r="S109" s="35">
        <f t="shared" si="21"/>
        <v>4800</v>
      </c>
      <c r="T109" s="121">
        <v>30</v>
      </c>
      <c r="U109" s="35">
        <f t="shared" si="22"/>
        <v>3600</v>
      </c>
      <c r="V109" s="33">
        <v>30</v>
      </c>
      <c r="W109" s="35">
        <f t="shared" si="23"/>
        <v>3600</v>
      </c>
      <c r="X109" s="121">
        <v>30</v>
      </c>
      <c r="Y109" s="35">
        <f t="shared" si="24"/>
        <v>3600</v>
      </c>
      <c r="Z109" s="83"/>
      <c r="AA109" s="327">
        <f t="shared" si="25"/>
        <v>130</v>
      </c>
      <c r="AB109" s="327">
        <f t="shared" si="33"/>
        <v>0</v>
      </c>
      <c r="AC109" s="311">
        <f t="shared" si="30"/>
        <v>32.5</v>
      </c>
      <c r="AD109" s="456">
        <f t="shared" si="27"/>
        <v>3900</v>
      </c>
      <c r="AG109">
        <v>87</v>
      </c>
      <c r="AH109">
        <v>10434</v>
      </c>
      <c r="AI109" s="294" t="s">
        <v>1537</v>
      </c>
      <c r="AJ109" s="320">
        <f t="shared" si="31"/>
        <v>116</v>
      </c>
      <c r="AL109">
        <f t="shared" si="32"/>
        <v>0</v>
      </c>
    </row>
    <row r="110" spans="1:38" ht="21.75">
      <c r="A110" s="72">
        <v>10949</v>
      </c>
      <c r="B110" s="33">
        <v>108</v>
      </c>
      <c r="C110" s="83" t="s">
        <v>839</v>
      </c>
      <c r="D110" s="277" t="s">
        <v>838</v>
      </c>
      <c r="E110" s="260" t="s">
        <v>66</v>
      </c>
      <c r="F110" s="30">
        <v>1</v>
      </c>
      <c r="G110" s="29" t="s">
        <v>1389</v>
      </c>
      <c r="H110" s="33">
        <v>1</v>
      </c>
      <c r="I110" s="33" t="s">
        <v>391</v>
      </c>
      <c r="J110" s="46">
        <v>2810</v>
      </c>
      <c r="K110" s="348">
        <v>2630</v>
      </c>
      <c r="L110" s="120">
        <v>2826.6666666666665</v>
      </c>
      <c r="M110" s="208">
        <f>(J110+K110+L110)/3*1.1</f>
        <v>3031.111111111111</v>
      </c>
      <c r="N110" s="387">
        <v>231</v>
      </c>
      <c r="O110" s="208">
        <v>2800</v>
      </c>
      <c r="P110" s="368">
        <v>3.2</v>
      </c>
      <c r="Q110" s="59">
        <f t="shared" si="29"/>
        <v>8960</v>
      </c>
      <c r="R110" s="33">
        <v>700</v>
      </c>
      <c r="S110" s="35">
        <f t="shared" si="21"/>
        <v>2240</v>
      </c>
      <c r="T110" s="121">
        <v>700</v>
      </c>
      <c r="U110" s="35">
        <f t="shared" si="22"/>
        <v>2240</v>
      </c>
      <c r="V110" s="33">
        <v>700</v>
      </c>
      <c r="W110" s="35">
        <f t="shared" si="23"/>
        <v>2240</v>
      </c>
      <c r="X110" s="121">
        <v>700</v>
      </c>
      <c r="Y110" s="35">
        <f t="shared" si="24"/>
        <v>2240</v>
      </c>
      <c r="Z110" s="83"/>
      <c r="AA110" s="327">
        <f t="shared" si="25"/>
        <v>2800</v>
      </c>
      <c r="AB110" s="327">
        <f t="shared" si="33"/>
        <v>0</v>
      </c>
      <c r="AC110" s="311">
        <f t="shared" si="30"/>
        <v>700</v>
      </c>
      <c r="AD110" s="456">
        <f t="shared" si="27"/>
        <v>2240</v>
      </c>
      <c r="AG110">
        <v>2120</v>
      </c>
      <c r="AH110">
        <v>6784</v>
      </c>
      <c r="AI110" s="294" t="s">
        <v>1533</v>
      </c>
      <c r="AJ110" s="320">
        <f t="shared" si="31"/>
        <v>2826.6666666666665</v>
      </c>
      <c r="AL110">
        <f t="shared" si="32"/>
        <v>0</v>
      </c>
    </row>
    <row r="111" spans="1:38" ht="21.75">
      <c r="A111" s="72">
        <v>10949</v>
      </c>
      <c r="B111" s="33">
        <v>109</v>
      </c>
      <c r="C111" s="83" t="s">
        <v>843</v>
      </c>
      <c r="D111" s="277" t="s">
        <v>842</v>
      </c>
      <c r="E111" s="260" t="s">
        <v>67</v>
      </c>
      <c r="F111" s="30">
        <v>1</v>
      </c>
      <c r="G111" s="29" t="s">
        <v>1393</v>
      </c>
      <c r="H111" s="33">
        <v>500</v>
      </c>
      <c r="I111" s="33" t="s">
        <v>1394</v>
      </c>
      <c r="J111" s="46">
        <v>295</v>
      </c>
      <c r="K111" s="348">
        <v>259</v>
      </c>
      <c r="L111" s="120">
        <v>208</v>
      </c>
      <c r="M111" s="208">
        <v>244</v>
      </c>
      <c r="N111" s="387">
        <v>34</v>
      </c>
      <c r="O111" s="208">
        <v>210</v>
      </c>
      <c r="P111" s="368">
        <v>490</v>
      </c>
      <c r="Q111" s="59">
        <f t="shared" si="29"/>
        <v>102900</v>
      </c>
      <c r="R111" s="33">
        <v>50</v>
      </c>
      <c r="S111" s="35">
        <f t="shared" si="21"/>
        <v>24500</v>
      </c>
      <c r="T111" s="121">
        <v>60</v>
      </c>
      <c r="U111" s="35">
        <f t="shared" si="22"/>
        <v>29400</v>
      </c>
      <c r="V111" s="33">
        <v>50</v>
      </c>
      <c r="W111" s="35">
        <f t="shared" si="23"/>
        <v>24500</v>
      </c>
      <c r="X111" s="121">
        <v>50</v>
      </c>
      <c r="Y111" s="35">
        <f t="shared" si="24"/>
        <v>24500</v>
      </c>
      <c r="Z111" s="83"/>
      <c r="AA111" s="327">
        <f t="shared" si="25"/>
        <v>210</v>
      </c>
      <c r="AB111" s="327">
        <f t="shared" si="33"/>
        <v>0</v>
      </c>
      <c r="AC111" s="311">
        <f t="shared" si="30"/>
        <v>52.5</v>
      </c>
      <c r="AD111" s="456">
        <f t="shared" si="27"/>
        <v>25725</v>
      </c>
      <c r="AG111">
        <v>156</v>
      </c>
      <c r="AH111">
        <v>76440</v>
      </c>
      <c r="AI111" s="294" t="s">
        <v>1536</v>
      </c>
      <c r="AJ111" s="320">
        <f t="shared" si="31"/>
        <v>208</v>
      </c>
      <c r="AL111">
        <f t="shared" si="32"/>
        <v>0</v>
      </c>
    </row>
    <row r="112" spans="1:38" ht="21.75">
      <c r="A112" s="72">
        <v>10949</v>
      </c>
      <c r="B112" s="33">
        <v>110</v>
      </c>
      <c r="C112" s="83" t="s">
        <v>845</v>
      </c>
      <c r="D112" s="277" t="s">
        <v>844</v>
      </c>
      <c r="E112" s="260" t="s">
        <v>68</v>
      </c>
      <c r="F112" s="30">
        <v>1</v>
      </c>
      <c r="G112" s="29" t="s">
        <v>1396</v>
      </c>
      <c r="H112" s="33">
        <v>60</v>
      </c>
      <c r="I112" s="33" t="s">
        <v>1391</v>
      </c>
      <c r="J112" s="46">
        <v>2459</v>
      </c>
      <c r="K112" s="348">
        <v>2715</v>
      </c>
      <c r="L112" s="120">
        <v>1646.6666666666667</v>
      </c>
      <c r="M112" s="208">
        <v>2180</v>
      </c>
      <c r="N112" s="387">
        <v>180</v>
      </c>
      <c r="O112" s="208">
        <v>2000</v>
      </c>
      <c r="P112" s="368">
        <v>22.47</v>
      </c>
      <c r="Q112" s="59">
        <f t="shared" si="29"/>
        <v>44940</v>
      </c>
      <c r="R112" s="33">
        <v>500</v>
      </c>
      <c r="S112" s="35">
        <f t="shared" si="21"/>
        <v>11235</v>
      </c>
      <c r="T112" s="121">
        <v>500</v>
      </c>
      <c r="U112" s="35">
        <f t="shared" si="22"/>
        <v>11235</v>
      </c>
      <c r="V112" s="33">
        <v>500</v>
      </c>
      <c r="W112" s="35">
        <f t="shared" si="23"/>
        <v>11235</v>
      </c>
      <c r="X112" s="121">
        <v>500</v>
      </c>
      <c r="Y112" s="35">
        <f t="shared" si="24"/>
        <v>11235</v>
      </c>
      <c r="Z112" s="83"/>
      <c r="AA112" s="327">
        <f t="shared" si="25"/>
        <v>2000</v>
      </c>
      <c r="AB112" s="327">
        <f t="shared" si="33"/>
        <v>0</v>
      </c>
      <c r="AC112" s="311">
        <f t="shared" si="30"/>
        <v>500</v>
      </c>
      <c r="AD112" s="456">
        <f t="shared" si="27"/>
        <v>11235</v>
      </c>
      <c r="AG112">
        <v>1235</v>
      </c>
      <c r="AH112">
        <v>18870</v>
      </c>
      <c r="AI112" s="294" t="s">
        <v>1536</v>
      </c>
      <c r="AJ112" s="320">
        <f t="shared" si="31"/>
        <v>1646.6666666666667</v>
      </c>
      <c r="AL112">
        <f t="shared" si="32"/>
        <v>0</v>
      </c>
    </row>
    <row r="113" spans="1:38" ht="21.75">
      <c r="A113" s="72">
        <v>10949</v>
      </c>
      <c r="B113" s="33">
        <v>111</v>
      </c>
      <c r="C113" s="270">
        <v>656716</v>
      </c>
      <c r="D113" s="277" t="s">
        <v>846</v>
      </c>
      <c r="E113" s="261" t="s">
        <v>529</v>
      </c>
      <c r="F113" s="30">
        <v>1</v>
      </c>
      <c r="G113" s="40" t="s">
        <v>1386</v>
      </c>
      <c r="H113" s="33">
        <v>60</v>
      </c>
      <c r="I113" s="33" t="s">
        <v>390</v>
      </c>
      <c r="J113" s="46">
        <v>0</v>
      </c>
      <c r="K113" s="348">
        <v>0</v>
      </c>
      <c r="L113" s="120">
        <v>0</v>
      </c>
      <c r="M113" s="208">
        <f>(J113+K113+L113)/3*1.1</f>
        <v>0</v>
      </c>
      <c r="N113" s="387">
        <v>0</v>
      </c>
      <c r="O113" s="208">
        <v>0</v>
      </c>
      <c r="P113" s="369">
        <v>690</v>
      </c>
      <c r="Q113" s="59">
        <f t="shared" si="29"/>
        <v>0</v>
      </c>
      <c r="R113" s="33">
        <v>0</v>
      </c>
      <c r="S113" s="35">
        <f t="shared" si="21"/>
        <v>0</v>
      </c>
      <c r="T113" s="121">
        <v>0</v>
      </c>
      <c r="U113" s="35">
        <f t="shared" si="22"/>
        <v>0</v>
      </c>
      <c r="V113" s="33">
        <v>0</v>
      </c>
      <c r="W113" s="35">
        <f t="shared" si="23"/>
        <v>0</v>
      </c>
      <c r="X113" s="121">
        <v>0</v>
      </c>
      <c r="Y113" s="35">
        <f t="shared" si="24"/>
        <v>0</v>
      </c>
      <c r="Z113" s="83"/>
      <c r="AA113" s="327">
        <f t="shared" si="25"/>
        <v>0</v>
      </c>
      <c r="AB113" s="327">
        <f t="shared" si="33"/>
        <v>0</v>
      </c>
      <c r="AC113" s="311">
        <f t="shared" si="30"/>
        <v>0</v>
      </c>
      <c r="AD113" s="456">
        <f t="shared" si="27"/>
        <v>0</v>
      </c>
      <c r="AJ113" s="320">
        <f t="shared" si="31"/>
        <v>0</v>
      </c>
      <c r="AL113">
        <f t="shared" si="32"/>
        <v>0</v>
      </c>
    </row>
    <row r="114" spans="1:38" ht="21.75">
      <c r="A114" s="72">
        <v>10949</v>
      </c>
      <c r="B114" s="33">
        <v>112</v>
      </c>
      <c r="C114" s="83" t="s">
        <v>848</v>
      </c>
      <c r="D114" s="277" t="s">
        <v>847</v>
      </c>
      <c r="E114" s="260" t="s">
        <v>69</v>
      </c>
      <c r="F114" s="30">
        <v>1</v>
      </c>
      <c r="G114" s="29" t="s">
        <v>1386</v>
      </c>
      <c r="H114" s="33">
        <v>1000</v>
      </c>
      <c r="I114" s="33" t="s">
        <v>390</v>
      </c>
      <c r="J114" s="46">
        <v>6</v>
      </c>
      <c r="K114" s="348">
        <v>5</v>
      </c>
      <c r="L114" s="120">
        <v>6.666666666666667</v>
      </c>
      <c r="M114" s="208">
        <f>(J114+K114+L114)/3*1.1</f>
        <v>6.477777777777779</v>
      </c>
      <c r="N114" s="387">
        <v>2</v>
      </c>
      <c r="O114" s="208">
        <v>4</v>
      </c>
      <c r="P114" s="368">
        <v>320</v>
      </c>
      <c r="Q114" s="59">
        <f t="shared" si="29"/>
        <v>1280</v>
      </c>
      <c r="R114" s="33">
        <v>0</v>
      </c>
      <c r="S114" s="35">
        <f t="shared" si="21"/>
        <v>0</v>
      </c>
      <c r="T114" s="121">
        <v>2</v>
      </c>
      <c r="U114" s="35">
        <f t="shared" si="22"/>
        <v>640</v>
      </c>
      <c r="V114" s="33">
        <v>0</v>
      </c>
      <c r="W114" s="35">
        <f t="shared" si="23"/>
        <v>0</v>
      </c>
      <c r="X114" s="121">
        <v>2</v>
      </c>
      <c r="Y114" s="35">
        <f t="shared" si="24"/>
        <v>640</v>
      </c>
      <c r="Z114" s="83"/>
      <c r="AA114" s="327">
        <f t="shared" si="25"/>
        <v>4</v>
      </c>
      <c r="AB114" s="327">
        <f t="shared" si="33"/>
        <v>0</v>
      </c>
      <c r="AC114" s="311">
        <f t="shared" si="30"/>
        <v>1</v>
      </c>
      <c r="AD114" s="456">
        <f t="shared" si="27"/>
        <v>320</v>
      </c>
      <c r="AG114">
        <v>5</v>
      </c>
      <c r="AH114">
        <v>1600</v>
      </c>
      <c r="AI114" s="294" t="s">
        <v>1533</v>
      </c>
      <c r="AJ114" s="320">
        <f t="shared" si="31"/>
        <v>6.666666666666667</v>
      </c>
      <c r="AL114">
        <f t="shared" si="32"/>
        <v>0</v>
      </c>
    </row>
    <row r="115" spans="1:38" ht="21.75">
      <c r="A115" s="72">
        <v>10949</v>
      </c>
      <c r="B115" s="33">
        <v>113</v>
      </c>
      <c r="C115" s="83" t="s">
        <v>850</v>
      </c>
      <c r="D115" s="277" t="s">
        <v>849</v>
      </c>
      <c r="E115" s="260" t="s">
        <v>70</v>
      </c>
      <c r="F115" s="30">
        <v>1</v>
      </c>
      <c r="G115" s="29" t="s">
        <v>1389</v>
      </c>
      <c r="H115" s="32">
        <v>1</v>
      </c>
      <c r="I115" s="32" t="s">
        <v>391</v>
      </c>
      <c r="J115" s="46">
        <v>15</v>
      </c>
      <c r="K115" s="348">
        <v>30</v>
      </c>
      <c r="L115" s="120">
        <v>40</v>
      </c>
      <c r="M115" s="208">
        <v>40</v>
      </c>
      <c r="N115" s="387">
        <v>0</v>
      </c>
      <c r="O115" s="208">
        <v>40</v>
      </c>
      <c r="P115" s="368">
        <v>34.1</v>
      </c>
      <c r="Q115" s="59">
        <f aca="true" t="shared" si="34" ref="Q115:Q139">P115*O115</f>
        <v>1364</v>
      </c>
      <c r="R115" s="33">
        <v>20</v>
      </c>
      <c r="S115" s="35">
        <f t="shared" si="21"/>
        <v>682</v>
      </c>
      <c r="T115" s="121">
        <v>0</v>
      </c>
      <c r="U115" s="35">
        <f t="shared" si="22"/>
        <v>0</v>
      </c>
      <c r="V115" s="33">
        <v>20</v>
      </c>
      <c r="W115" s="35">
        <f t="shared" si="23"/>
        <v>682</v>
      </c>
      <c r="X115" s="121">
        <v>0</v>
      </c>
      <c r="Y115" s="35">
        <f t="shared" si="24"/>
        <v>0</v>
      </c>
      <c r="Z115" s="83"/>
      <c r="AA115" s="327">
        <f t="shared" si="25"/>
        <v>40</v>
      </c>
      <c r="AB115" s="327">
        <f t="shared" si="33"/>
        <v>0</v>
      </c>
      <c r="AC115" s="311">
        <f aca="true" t="shared" si="35" ref="AC115:AC138">O115/4</f>
        <v>10</v>
      </c>
      <c r="AD115" s="456">
        <f t="shared" si="27"/>
        <v>341</v>
      </c>
      <c r="AG115">
        <v>30</v>
      </c>
      <c r="AH115">
        <v>995.0999999999999</v>
      </c>
      <c r="AI115" s="294" t="s">
        <v>1454</v>
      </c>
      <c r="AJ115" s="320">
        <f aca="true" t="shared" si="36" ref="AJ115:AJ140">AG115/9*12</f>
        <v>40</v>
      </c>
      <c r="AL115">
        <f aca="true" t="shared" si="37" ref="AL115:AL138">AK115/H115</f>
        <v>0</v>
      </c>
    </row>
    <row r="116" spans="1:38" ht="21.75">
      <c r="A116" s="72">
        <v>10949</v>
      </c>
      <c r="B116" s="33">
        <v>114</v>
      </c>
      <c r="C116" s="83" t="s">
        <v>852</v>
      </c>
      <c r="D116" s="277" t="s">
        <v>851</v>
      </c>
      <c r="E116" s="260" t="s">
        <v>71</v>
      </c>
      <c r="F116" s="30">
        <v>1</v>
      </c>
      <c r="G116" s="29" t="s">
        <v>1386</v>
      </c>
      <c r="H116" s="33">
        <v>1000</v>
      </c>
      <c r="I116" s="33" t="s">
        <v>390</v>
      </c>
      <c r="J116" s="46">
        <v>110</v>
      </c>
      <c r="K116" s="348">
        <v>89</v>
      </c>
      <c r="L116" s="120">
        <v>78.66666666666666</v>
      </c>
      <c r="M116" s="208">
        <v>87</v>
      </c>
      <c r="N116" s="387">
        <v>12</v>
      </c>
      <c r="O116" s="208">
        <v>75</v>
      </c>
      <c r="P116" s="368">
        <v>175</v>
      </c>
      <c r="Q116" s="59">
        <f t="shared" si="34"/>
        <v>13125</v>
      </c>
      <c r="R116" s="33">
        <v>20</v>
      </c>
      <c r="S116" s="35">
        <f t="shared" si="21"/>
        <v>3500</v>
      </c>
      <c r="T116" s="121">
        <v>20</v>
      </c>
      <c r="U116" s="35">
        <f t="shared" si="22"/>
        <v>3500</v>
      </c>
      <c r="V116" s="33">
        <v>20</v>
      </c>
      <c r="W116" s="35">
        <f t="shared" si="23"/>
        <v>3500</v>
      </c>
      <c r="X116" s="121">
        <v>15</v>
      </c>
      <c r="Y116" s="35">
        <f t="shared" si="24"/>
        <v>2625</v>
      </c>
      <c r="Z116" s="83"/>
      <c r="AA116" s="327">
        <f t="shared" si="25"/>
        <v>75</v>
      </c>
      <c r="AB116" s="327">
        <f t="shared" si="33"/>
        <v>0</v>
      </c>
      <c r="AC116" s="311">
        <f t="shared" si="35"/>
        <v>18.75</v>
      </c>
      <c r="AD116" s="456">
        <f t="shared" si="27"/>
        <v>3281.25</v>
      </c>
      <c r="AG116">
        <v>59</v>
      </c>
      <c r="AH116">
        <v>10325</v>
      </c>
      <c r="AI116" s="294" t="s">
        <v>1533</v>
      </c>
      <c r="AJ116" s="320">
        <f t="shared" si="36"/>
        <v>78.66666666666666</v>
      </c>
      <c r="AL116">
        <f t="shared" si="37"/>
        <v>0</v>
      </c>
    </row>
    <row r="117" spans="1:38" ht="21.75">
      <c r="A117" s="72">
        <v>10949</v>
      </c>
      <c r="B117" s="33">
        <v>115</v>
      </c>
      <c r="C117" s="83" t="s">
        <v>854</v>
      </c>
      <c r="D117" s="277" t="s">
        <v>853</v>
      </c>
      <c r="E117" s="260" t="s">
        <v>72</v>
      </c>
      <c r="F117" s="30">
        <v>1</v>
      </c>
      <c r="G117" s="29" t="s">
        <v>1389</v>
      </c>
      <c r="H117" s="33">
        <v>1</v>
      </c>
      <c r="I117" s="33" t="s">
        <v>391</v>
      </c>
      <c r="J117" s="46">
        <v>1950</v>
      </c>
      <c r="K117" s="348">
        <v>1550</v>
      </c>
      <c r="L117" s="120">
        <v>1240</v>
      </c>
      <c r="M117" s="208">
        <v>1534</v>
      </c>
      <c r="N117" s="387">
        <v>234</v>
      </c>
      <c r="O117" s="208">
        <v>1300</v>
      </c>
      <c r="P117" s="368">
        <v>3</v>
      </c>
      <c r="Q117" s="59">
        <f t="shared" si="34"/>
        <v>3900</v>
      </c>
      <c r="R117" s="33">
        <v>300</v>
      </c>
      <c r="S117" s="35">
        <f t="shared" si="21"/>
        <v>900</v>
      </c>
      <c r="T117" s="121">
        <v>350</v>
      </c>
      <c r="U117" s="35">
        <f t="shared" si="22"/>
        <v>1050</v>
      </c>
      <c r="V117" s="33">
        <v>350</v>
      </c>
      <c r="W117" s="35">
        <f t="shared" si="23"/>
        <v>1050</v>
      </c>
      <c r="X117" s="121">
        <v>300</v>
      </c>
      <c r="Y117" s="35">
        <f t="shared" si="24"/>
        <v>900</v>
      </c>
      <c r="Z117" s="83"/>
      <c r="AA117" s="327">
        <f t="shared" si="25"/>
        <v>1300</v>
      </c>
      <c r="AB117" s="327">
        <f t="shared" si="33"/>
        <v>0</v>
      </c>
      <c r="AC117" s="311">
        <f t="shared" si="35"/>
        <v>325</v>
      </c>
      <c r="AD117" s="456">
        <f t="shared" si="27"/>
        <v>975</v>
      </c>
      <c r="AG117">
        <v>930</v>
      </c>
      <c r="AH117">
        <v>2697</v>
      </c>
      <c r="AI117" s="294" t="s">
        <v>1454</v>
      </c>
      <c r="AJ117" s="320">
        <f t="shared" si="36"/>
        <v>1240</v>
      </c>
      <c r="AL117">
        <f t="shared" si="37"/>
        <v>0</v>
      </c>
    </row>
    <row r="118" spans="1:38" ht="21.75">
      <c r="A118" s="72">
        <v>10949</v>
      </c>
      <c r="B118" s="33">
        <v>116</v>
      </c>
      <c r="C118" s="270">
        <v>561101</v>
      </c>
      <c r="D118" s="277" t="s">
        <v>1360</v>
      </c>
      <c r="E118" s="261" t="s">
        <v>603</v>
      </c>
      <c r="F118" s="30">
        <v>1</v>
      </c>
      <c r="G118" s="40" t="s">
        <v>1389</v>
      </c>
      <c r="H118" s="33">
        <v>1</v>
      </c>
      <c r="I118" s="33" t="s">
        <v>521</v>
      </c>
      <c r="J118" s="46">
        <v>10</v>
      </c>
      <c r="K118" s="348">
        <v>0</v>
      </c>
      <c r="L118" s="120">
        <v>26.666666666666668</v>
      </c>
      <c r="M118" s="208">
        <v>20</v>
      </c>
      <c r="N118" s="387">
        <v>0</v>
      </c>
      <c r="O118" s="208">
        <f>M118-N118</f>
        <v>20</v>
      </c>
      <c r="P118" s="369">
        <v>120</v>
      </c>
      <c r="Q118" s="59">
        <f t="shared" si="34"/>
        <v>2400</v>
      </c>
      <c r="R118" s="33">
        <v>10</v>
      </c>
      <c r="S118" s="35">
        <f t="shared" si="21"/>
        <v>1200</v>
      </c>
      <c r="T118" s="121">
        <v>0</v>
      </c>
      <c r="U118" s="35">
        <f t="shared" si="22"/>
        <v>0</v>
      </c>
      <c r="V118" s="33">
        <v>10</v>
      </c>
      <c r="W118" s="35">
        <f t="shared" si="23"/>
        <v>1200</v>
      </c>
      <c r="X118" s="121">
        <v>0</v>
      </c>
      <c r="Y118" s="35">
        <f t="shared" si="24"/>
        <v>0</v>
      </c>
      <c r="Z118" s="83"/>
      <c r="AA118" s="327">
        <f t="shared" si="25"/>
        <v>20</v>
      </c>
      <c r="AB118" s="327">
        <f t="shared" si="33"/>
        <v>0</v>
      </c>
      <c r="AC118" s="311">
        <f t="shared" si="35"/>
        <v>5</v>
      </c>
      <c r="AD118" s="456">
        <f t="shared" si="27"/>
        <v>600</v>
      </c>
      <c r="AG118">
        <v>20</v>
      </c>
      <c r="AH118">
        <v>2280</v>
      </c>
      <c r="AI118" s="294" t="s">
        <v>1454</v>
      </c>
      <c r="AJ118" s="320">
        <f t="shared" si="36"/>
        <v>26.666666666666668</v>
      </c>
      <c r="AL118">
        <f t="shared" si="37"/>
        <v>0</v>
      </c>
    </row>
    <row r="119" spans="1:38" ht="21.75">
      <c r="A119" s="72">
        <v>10949</v>
      </c>
      <c r="B119" s="33">
        <v>117</v>
      </c>
      <c r="C119" s="83" t="s">
        <v>856</v>
      </c>
      <c r="D119" s="277" t="s">
        <v>855</v>
      </c>
      <c r="E119" s="260" t="s">
        <v>73</v>
      </c>
      <c r="F119" s="30">
        <v>1</v>
      </c>
      <c r="G119" s="29" t="s">
        <v>1386</v>
      </c>
      <c r="H119" s="33">
        <v>500</v>
      </c>
      <c r="I119" s="33" t="s">
        <v>390</v>
      </c>
      <c r="J119" s="46">
        <v>169</v>
      </c>
      <c r="K119" s="348">
        <v>170</v>
      </c>
      <c r="L119" s="120">
        <v>185.33333333333334</v>
      </c>
      <c r="M119" s="208">
        <f>(J119+K119+L119)/3*1.1</f>
        <v>192.2555555555556</v>
      </c>
      <c r="N119" s="387">
        <v>12</v>
      </c>
      <c r="O119" s="208">
        <v>180</v>
      </c>
      <c r="P119" s="368">
        <v>100</v>
      </c>
      <c r="Q119" s="59">
        <f t="shared" si="34"/>
        <v>18000</v>
      </c>
      <c r="R119" s="33">
        <v>40</v>
      </c>
      <c r="S119" s="35">
        <f t="shared" si="21"/>
        <v>4000</v>
      </c>
      <c r="T119" s="121">
        <v>50</v>
      </c>
      <c r="U119" s="35">
        <f t="shared" si="22"/>
        <v>5000</v>
      </c>
      <c r="V119" s="33">
        <v>50</v>
      </c>
      <c r="W119" s="35">
        <f t="shared" si="23"/>
        <v>5000</v>
      </c>
      <c r="X119" s="121">
        <v>40</v>
      </c>
      <c r="Y119" s="35">
        <f t="shared" si="24"/>
        <v>4000</v>
      </c>
      <c r="Z119" s="83"/>
      <c r="AA119" s="327">
        <f t="shared" si="25"/>
        <v>180</v>
      </c>
      <c r="AB119" s="327">
        <f t="shared" si="33"/>
        <v>0</v>
      </c>
      <c r="AC119" s="311">
        <f t="shared" si="35"/>
        <v>45</v>
      </c>
      <c r="AD119" s="456">
        <f t="shared" si="27"/>
        <v>4500</v>
      </c>
      <c r="AG119">
        <v>139</v>
      </c>
      <c r="AH119">
        <v>13900</v>
      </c>
      <c r="AI119" s="294" t="s">
        <v>1537</v>
      </c>
      <c r="AJ119" s="320">
        <f t="shared" si="36"/>
        <v>185.33333333333334</v>
      </c>
      <c r="AL119">
        <f t="shared" si="37"/>
        <v>0</v>
      </c>
    </row>
    <row r="120" spans="1:38" ht="21.75">
      <c r="A120" s="72">
        <v>10949</v>
      </c>
      <c r="B120" s="33">
        <v>118</v>
      </c>
      <c r="C120" s="83" t="s">
        <v>858</v>
      </c>
      <c r="D120" s="277" t="s">
        <v>857</v>
      </c>
      <c r="E120" s="260" t="s">
        <v>74</v>
      </c>
      <c r="F120" s="30">
        <v>1</v>
      </c>
      <c r="G120" s="29" t="s">
        <v>1390</v>
      </c>
      <c r="H120" s="33">
        <v>30</v>
      </c>
      <c r="I120" s="33" t="s">
        <v>1391</v>
      </c>
      <c r="J120" s="46">
        <v>2660</v>
      </c>
      <c r="K120" s="348">
        <v>3180</v>
      </c>
      <c r="L120" s="120">
        <v>2420</v>
      </c>
      <c r="M120" s="208">
        <f>(J120+K120+L120)/3*1.1</f>
        <v>3028.666666666667</v>
      </c>
      <c r="N120" s="387">
        <v>229</v>
      </c>
      <c r="O120" s="208">
        <v>2800</v>
      </c>
      <c r="P120" s="368">
        <v>6</v>
      </c>
      <c r="Q120" s="59">
        <f t="shared" si="34"/>
        <v>16800</v>
      </c>
      <c r="R120" s="33">
        <v>700</v>
      </c>
      <c r="S120" s="35">
        <f t="shared" si="21"/>
        <v>4200</v>
      </c>
      <c r="T120" s="121">
        <v>700</v>
      </c>
      <c r="U120" s="35">
        <f t="shared" si="22"/>
        <v>4200</v>
      </c>
      <c r="V120" s="33">
        <v>700</v>
      </c>
      <c r="W120" s="35">
        <f t="shared" si="23"/>
        <v>4200</v>
      </c>
      <c r="X120" s="121">
        <v>700</v>
      </c>
      <c r="Y120" s="35">
        <f t="shared" si="24"/>
        <v>4200</v>
      </c>
      <c r="Z120" s="83"/>
      <c r="AA120" s="327">
        <f t="shared" si="25"/>
        <v>2800</v>
      </c>
      <c r="AB120" s="327">
        <f t="shared" si="33"/>
        <v>0</v>
      </c>
      <c r="AC120" s="311">
        <f t="shared" si="35"/>
        <v>700</v>
      </c>
      <c r="AD120" s="456">
        <f t="shared" si="27"/>
        <v>4200</v>
      </c>
      <c r="AG120">
        <v>1815</v>
      </c>
      <c r="AH120">
        <v>10890</v>
      </c>
      <c r="AI120" s="294" t="s">
        <v>1537</v>
      </c>
      <c r="AJ120" s="320">
        <f t="shared" si="36"/>
        <v>2420</v>
      </c>
      <c r="AL120">
        <f t="shared" si="37"/>
        <v>0</v>
      </c>
    </row>
    <row r="121" spans="1:38" ht="21.75">
      <c r="A121" s="72">
        <v>10949</v>
      </c>
      <c r="B121" s="33">
        <v>119</v>
      </c>
      <c r="C121" s="83" t="s">
        <v>860</v>
      </c>
      <c r="D121" s="277" t="s">
        <v>859</v>
      </c>
      <c r="E121" s="260" t="s">
        <v>402</v>
      </c>
      <c r="F121" s="30">
        <v>1</v>
      </c>
      <c r="G121" s="29" t="s">
        <v>1389</v>
      </c>
      <c r="H121" s="33">
        <v>1</v>
      </c>
      <c r="I121" s="33" t="s">
        <v>392</v>
      </c>
      <c r="J121" s="46">
        <v>290</v>
      </c>
      <c r="K121" s="348">
        <v>120</v>
      </c>
      <c r="L121" s="120">
        <v>120</v>
      </c>
      <c r="M121" s="208">
        <v>200</v>
      </c>
      <c r="N121" s="387">
        <v>100</v>
      </c>
      <c r="O121" s="208">
        <v>100</v>
      </c>
      <c r="P121" s="368">
        <v>15</v>
      </c>
      <c r="Q121" s="59">
        <f t="shared" si="34"/>
        <v>1500</v>
      </c>
      <c r="R121" s="33">
        <v>20</v>
      </c>
      <c r="S121" s="35">
        <f t="shared" si="21"/>
        <v>300</v>
      </c>
      <c r="T121" s="121">
        <v>30</v>
      </c>
      <c r="U121" s="35">
        <f t="shared" si="22"/>
        <v>450</v>
      </c>
      <c r="V121" s="33">
        <v>30</v>
      </c>
      <c r="W121" s="35">
        <f t="shared" si="23"/>
        <v>450</v>
      </c>
      <c r="X121" s="121">
        <v>20</v>
      </c>
      <c r="Y121" s="35">
        <f t="shared" si="24"/>
        <v>300</v>
      </c>
      <c r="Z121" s="83"/>
      <c r="AA121" s="327">
        <f t="shared" si="25"/>
        <v>100</v>
      </c>
      <c r="AB121" s="327">
        <f t="shared" si="33"/>
        <v>0</v>
      </c>
      <c r="AC121" s="311">
        <f t="shared" si="35"/>
        <v>25</v>
      </c>
      <c r="AD121" s="456">
        <f t="shared" si="27"/>
        <v>375</v>
      </c>
      <c r="AG121">
        <v>90</v>
      </c>
      <c r="AH121">
        <v>1348.1999999999998</v>
      </c>
      <c r="AI121" s="294" t="s">
        <v>1454</v>
      </c>
      <c r="AJ121" s="320">
        <f t="shared" si="36"/>
        <v>120</v>
      </c>
      <c r="AL121">
        <f t="shared" si="37"/>
        <v>0</v>
      </c>
    </row>
    <row r="122" spans="1:38" ht="21.75">
      <c r="A122" s="72">
        <v>10949</v>
      </c>
      <c r="B122" s="33">
        <v>120</v>
      </c>
      <c r="C122" s="83" t="s">
        <v>862</v>
      </c>
      <c r="D122" s="277" t="s">
        <v>861</v>
      </c>
      <c r="E122" s="260" t="s">
        <v>75</v>
      </c>
      <c r="F122" s="30">
        <v>1</v>
      </c>
      <c r="G122" s="29" t="s">
        <v>1393</v>
      </c>
      <c r="H122" s="33">
        <v>500</v>
      </c>
      <c r="I122" s="33" t="s">
        <v>1394</v>
      </c>
      <c r="J122" s="46">
        <v>20</v>
      </c>
      <c r="K122" s="348">
        <v>22</v>
      </c>
      <c r="L122" s="120">
        <v>14.666666666666668</v>
      </c>
      <c r="M122" s="208">
        <f>(J122+K122+L122)/3*1.1</f>
        <v>20.77777777777778</v>
      </c>
      <c r="N122" s="387">
        <v>1</v>
      </c>
      <c r="O122" s="208">
        <v>20</v>
      </c>
      <c r="P122" s="368">
        <v>350.96</v>
      </c>
      <c r="Q122" s="59">
        <f t="shared" si="34"/>
        <v>7019.2</v>
      </c>
      <c r="R122" s="33">
        <v>5</v>
      </c>
      <c r="S122" s="35">
        <f t="shared" si="21"/>
        <v>1754.8</v>
      </c>
      <c r="T122" s="121">
        <v>5</v>
      </c>
      <c r="U122" s="35">
        <f t="shared" si="22"/>
        <v>1754.8</v>
      </c>
      <c r="V122" s="33">
        <v>5</v>
      </c>
      <c r="W122" s="35">
        <f t="shared" si="23"/>
        <v>1754.8</v>
      </c>
      <c r="X122" s="121">
        <v>5</v>
      </c>
      <c r="Y122" s="35">
        <f t="shared" si="24"/>
        <v>1754.8</v>
      </c>
      <c r="Z122" s="83"/>
      <c r="AA122" s="327">
        <f t="shared" si="25"/>
        <v>20</v>
      </c>
      <c r="AB122" s="327">
        <f t="shared" si="33"/>
        <v>0</v>
      </c>
      <c r="AC122" s="311">
        <f t="shared" si="35"/>
        <v>5</v>
      </c>
      <c r="AD122" s="456">
        <f t="shared" si="27"/>
        <v>1754.8</v>
      </c>
      <c r="AG122">
        <v>11</v>
      </c>
      <c r="AH122">
        <v>3610</v>
      </c>
      <c r="AI122" s="294" t="s">
        <v>1533</v>
      </c>
      <c r="AJ122" s="320">
        <f t="shared" si="36"/>
        <v>14.666666666666668</v>
      </c>
      <c r="AL122">
        <f t="shared" si="37"/>
        <v>0</v>
      </c>
    </row>
    <row r="123" spans="1:38" ht="21.75">
      <c r="A123" s="72">
        <v>10949</v>
      </c>
      <c r="B123" s="33">
        <v>121</v>
      </c>
      <c r="C123" s="83" t="s">
        <v>864</v>
      </c>
      <c r="D123" s="277" t="s">
        <v>863</v>
      </c>
      <c r="E123" s="265" t="s">
        <v>1405</v>
      </c>
      <c r="F123" s="30">
        <v>1</v>
      </c>
      <c r="G123" s="53" t="s">
        <v>1389</v>
      </c>
      <c r="H123" s="33">
        <v>1</v>
      </c>
      <c r="I123" s="33" t="s">
        <v>407</v>
      </c>
      <c r="J123" s="46">
        <v>575</v>
      </c>
      <c r="K123" s="348">
        <v>439</v>
      </c>
      <c r="L123" s="120">
        <v>334.6666666666667</v>
      </c>
      <c r="M123" s="208">
        <v>368</v>
      </c>
      <c r="N123" s="387">
        <v>68</v>
      </c>
      <c r="O123" s="208">
        <v>300</v>
      </c>
      <c r="P123" s="368">
        <v>80.24</v>
      </c>
      <c r="Q123" s="59">
        <f t="shared" si="34"/>
        <v>24072</v>
      </c>
      <c r="R123" s="33">
        <v>80</v>
      </c>
      <c r="S123" s="35">
        <f t="shared" si="21"/>
        <v>6419.2</v>
      </c>
      <c r="T123" s="33">
        <v>80</v>
      </c>
      <c r="U123" s="35">
        <f t="shared" si="22"/>
        <v>6419.2</v>
      </c>
      <c r="V123" s="33">
        <v>70</v>
      </c>
      <c r="W123" s="35">
        <f t="shared" si="23"/>
        <v>5616.799999999999</v>
      </c>
      <c r="X123" s="33">
        <v>70</v>
      </c>
      <c r="Y123" s="35">
        <f t="shared" si="24"/>
        <v>5616.799999999999</v>
      </c>
      <c r="Z123" s="83"/>
      <c r="AA123" s="327">
        <f t="shared" si="25"/>
        <v>300</v>
      </c>
      <c r="AB123" s="327">
        <f t="shared" si="33"/>
        <v>0</v>
      </c>
      <c r="AC123" s="311">
        <f t="shared" si="35"/>
        <v>75</v>
      </c>
      <c r="AD123" s="456">
        <f t="shared" si="27"/>
        <v>6018</v>
      </c>
      <c r="AG123">
        <v>251</v>
      </c>
      <c r="AH123">
        <v>20201.499999999993</v>
      </c>
      <c r="AI123" s="294" t="s">
        <v>1456</v>
      </c>
      <c r="AJ123" s="320">
        <f t="shared" si="36"/>
        <v>334.6666666666667</v>
      </c>
      <c r="AL123">
        <f t="shared" si="37"/>
        <v>0</v>
      </c>
    </row>
    <row r="124" spans="1:38" ht="21.75">
      <c r="A124" s="72">
        <v>10949</v>
      </c>
      <c r="B124" s="33">
        <v>122</v>
      </c>
      <c r="C124" s="83" t="s">
        <v>866</v>
      </c>
      <c r="D124" s="277" t="s">
        <v>865</v>
      </c>
      <c r="E124" s="261" t="s">
        <v>433</v>
      </c>
      <c r="F124" s="30">
        <v>1</v>
      </c>
      <c r="G124" s="53" t="s">
        <v>1389</v>
      </c>
      <c r="H124" s="33">
        <v>1</v>
      </c>
      <c r="I124" s="33" t="s">
        <v>407</v>
      </c>
      <c r="J124" s="46">
        <v>316</v>
      </c>
      <c r="K124" s="348">
        <v>358</v>
      </c>
      <c r="L124" s="120">
        <v>300</v>
      </c>
      <c r="M124" s="208">
        <f>(J124+K124+L124)/3*1.1</f>
        <v>357.1333333333334</v>
      </c>
      <c r="N124" s="387">
        <v>42</v>
      </c>
      <c r="O124" s="208">
        <v>0</v>
      </c>
      <c r="P124" s="368">
        <v>424.73</v>
      </c>
      <c r="Q124" s="59">
        <f t="shared" si="34"/>
        <v>0</v>
      </c>
      <c r="R124" s="33">
        <v>0</v>
      </c>
      <c r="S124" s="35">
        <f t="shared" si="21"/>
        <v>0</v>
      </c>
      <c r="T124" s="33">
        <v>0</v>
      </c>
      <c r="U124" s="35">
        <f t="shared" si="22"/>
        <v>0</v>
      </c>
      <c r="V124" s="33">
        <v>0</v>
      </c>
      <c r="W124" s="35">
        <f t="shared" si="23"/>
        <v>0</v>
      </c>
      <c r="X124" s="33">
        <v>0</v>
      </c>
      <c r="Y124" s="35">
        <f t="shared" si="24"/>
        <v>0</v>
      </c>
      <c r="Z124" s="83"/>
      <c r="AA124" s="327">
        <f t="shared" si="25"/>
        <v>0</v>
      </c>
      <c r="AB124" s="327">
        <f t="shared" si="33"/>
        <v>0</v>
      </c>
      <c r="AC124" s="311">
        <f t="shared" si="35"/>
        <v>0</v>
      </c>
      <c r="AD124" s="456">
        <f t="shared" si="27"/>
        <v>0</v>
      </c>
      <c r="AG124">
        <v>225</v>
      </c>
      <c r="AH124">
        <v>95564.25000000006</v>
      </c>
      <c r="AI124" s="294" t="s">
        <v>1455</v>
      </c>
      <c r="AJ124" s="320">
        <f t="shared" si="36"/>
        <v>300</v>
      </c>
      <c r="AL124">
        <f t="shared" si="37"/>
        <v>0</v>
      </c>
    </row>
    <row r="125" spans="1:42" ht="21.75">
      <c r="A125" s="72">
        <v>10949</v>
      </c>
      <c r="B125" s="33">
        <v>123</v>
      </c>
      <c r="C125" s="83" t="s">
        <v>868</v>
      </c>
      <c r="D125" s="277" t="s">
        <v>867</v>
      </c>
      <c r="E125" s="260" t="s">
        <v>76</v>
      </c>
      <c r="F125" s="30">
        <v>1</v>
      </c>
      <c r="G125" s="53" t="s">
        <v>1389</v>
      </c>
      <c r="H125" s="33">
        <v>1</v>
      </c>
      <c r="I125" s="33" t="s">
        <v>407</v>
      </c>
      <c r="J125" s="46">
        <v>345</v>
      </c>
      <c r="K125" s="348">
        <v>306</v>
      </c>
      <c r="L125" s="120">
        <v>272</v>
      </c>
      <c r="M125" s="208">
        <f>(J125+K125+L125)/3*1.1</f>
        <v>338.4333333333334</v>
      </c>
      <c r="N125" s="387">
        <v>46</v>
      </c>
      <c r="O125" s="208">
        <v>0</v>
      </c>
      <c r="P125" s="368">
        <v>129.03</v>
      </c>
      <c r="Q125" s="59">
        <f t="shared" si="34"/>
        <v>0</v>
      </c>
      <c r="R125" s="33">
        <v>0</v>
      </c>
      <c r="S125" s="35">
        <f t="shared" si="21"/>
        <v>0</v>
      </c>
      <c r="T125" s="33">
        <v>0</v>
      </c>
      <c r="U125" s="35">
        <f t="shared" si="22"/>
        <v>0</v>
      </c>
      <c r="V125" s="33">
        <v>0</v>
      </c>
      <c r="W125" s="35">
        <f t="shared" si="23"/>
        <v>0</v>
      </c>
      <c r="X125" s="33">
        <v>0</v>
      </c>
      <c r="Y125" s="35">
        <f t="shared" si="24"/>
        <v>0</v>
      </c>
      <c r="Z125" s="83"/>
      <c r="AA125" s="327">
        <f t="shared" si="25"/>
        <v>0</v>
      </c>
      <c r="AB125" s="327">
        <f t="shared" si="33"/>
        <v>0</v>
      </c>
      <c r="AC125" s="311">
        <f t="shared" si="35"/>
        <v>0</v>
      </c>
      <c r="AD125" s="456">
        <f t="shared" si="27"/>
        <v>0</v>
      </c>
      <c r="AG125">
        <v>204</v>
      </c>
      <c r="AH125">
        <v>26322.120000000003</v>
      </c>
      <c r="AI125" s="294" t="s">
        <v>1456</v>
      </c>
      <c r="AJ125" s="320">
        <f t="shared" si="36"/>
        <v>272</v>
      </c>
      <c r="AL125">
        <f t="shared" si="37"/>
        <v>0</v>
      </c>
      <c r="AO125" s="55"/>
      <c r="AP125" s="55"/>
    </row>
    <row r="126" spans="1:47" ht="37.5">
      <c r="A126" s="72">
        <v>10949</v>
      </c>
      <c r="B126" s="33">
        <v>124</v>
      </c>
      <c r="C126" s="83" t="s">
        <v>870</v>
      </c>
      <c r="D126" s="277" t="s">
        <v>869</v>
      </c>
      <c r="E126" s="262" t="s">
        <v>532</v>
      </c>
      <c r="F126" s="30">
        <v>1</v>
      </c>
      <c r="G126" s="52" t="s">
        <v>1386</v>
      </c>
      <c r="H126" s="30">
        <v>30</v>
      </c>
      <c r="I126" s="30" t="s">
        <v>390</v>
      </c>
      <c r="J126" s="46">
        <v>0</v>
      </c>
      <c r="K126" s="348">
        <v>33</v>
      </c>
      <c r="L126" s="120">
        <v>28</v>
      </c>
      <c r="M126" s="208">
        <f>(J126+K126+L126)/3*1.1</f>
        <v>22.366666666666667</v>
      </c>
      <c r="N126" s="387">
        <v>0</v>
      </c>
      <c r="O126" s="208">
        <v>0</v>
      </c>
      <c r="P126" s="368">
        <v>602.74</v>
      </c>
      <c r="Q126" s="59">
        <f t="shared" si="34"/>
        <v>0</v>
      </c>
      <c r="R126" s="33">
        <v>0</v>
      </c>
      <c r="S126" s="35">
        <f t="shared" si="21"/>
        <v>0</v>
      </c>
      <c r="T126" s="33">
        <v>0</v>
      </c>
      <c r="U126" s="35">
        <f t="shared" si="22"/>
        <v>0</v>
      </c>
      <c r="V126" s="33">
        <v>0</v>
      </c>
      <c r="W126" s="35">
        <f t="shared" si="23"/>
        <v>0</v>
      </c>
      <c r="X126" s="33">
        <v>0</v>
      </c>
      <c r="Y126" s="35">
        <f t="shared" si="24"/>
        <v>0</v>
      </c>
      <c r="Z126" s="83"/>
      <c r="AA126" s="327">
        <f t="shared" si="25"/>
        <v>0</v>
      </c>
      <c r="AB126" s="327">
        <f t="shared" si="33"/>
        <v>0</v>
      </c>
      <c r="AC126" s="311">
        <f t="shared" si="35"/>
        <v>0</v>
      </c>
      <c r="AD126" s="456">
        <f t="shared" si="27"/>
        <v>0</v>
      </c>
      <c r="AG126">
        <v>21</v>
      </c>
      <c r="AH126">
        <v>2884.56</v>
      </c>
      <c r="AI126" s="294" t="s">
        <v>1454</v>
      </c>
      <c r="AJ126" s="320">
        <f t="shared" si="36"/>
        <v>28</v>
      </c>
      <c r="AL126">
        <f t="shared" si="37"/>
        <v>0</v>
      </c>
      <c r="AQ126" s="55"/>
      <c r="AR126" s="55"/>
      <c r="AS126" s="55"/>
      <c r="AT126" s="55"/>
      <c r="AU126" s="55"/>
    </row>
    <row r="127" spans="1:47" s="55" customFormat="1" ht="21.75">
      <c r="A127" s="72">
        <v>10949</v>
      </c>
      <c r="B127" s="33">
        <v>125</v>
      </c>
      <c r="C127" s="83" t="s">
        <v>872</v>
      </c>
      <c r="D127" s="277" t="s">
        <v>871</v>
      </c>
      <c r="E127" s="263" t="s">
        <v>533</v>
      </c>
      <c r="F127" s="30">
        <v>1</v>
      </c>
      <c r="G127" s="51" t="s">
        <v>1386</v>
      </c>
      <c r="H127" s="46">
        <v>30</v>
      </c>
      <c r="I127" s="46" t="s">
        <v>390</v>
      </c>
      <c r="J127" s="46">
        <v>270</v>
      </c>
      <c r="K127" s="348">
        <v>532</v>
      </c>
      <c r="L127" s="120">
        <v>724</v>
      </c>
      <c r="M127" s="208">
        <f>(J127+K127+L127)/3*1.1</f>
        <v>559.5333333333334</v>
      </c>
      <c r="N127" s="387">
        <v>0</v>
      </c>
      <c r="O127" s="208">
        <v>0</v>
      </c>
      <c r="P127" s="376">
        <v>310.977</v>
      </c>
      <c r="Q127" s="59">
        <f t="shared" si="34"/>
        <v>0</v>
      </c>
      <c r="R127" s="33">
        <v>0</v>
      </c>
      <c r="S127" s="35">
        <f t="shared" si="21"/>
        <v>0</v>
      </c>
      <c r="T127" s="33">
        <v>0</v>
      </c>
      <c r="U127" s="35">
        <f t="shared" si="22"/>
        <v>0</v>
      </c>
      <c r="V127" s="33">
        <v>0</v>
      </c>
      <c r="W127" s="35">
        <f t="shared" si="23"/>
        <v>0</v>
      </c>
      <c r="X127" s="33">
        <v>0</v>
      </c>
      <c r="Y127" s="35">
        <f t="shared" si="24"/>
        <v>0</v>
      </c>
      <c r="Z127" s="83"/>
      <c r="AA127" s="327">
        <f t="shared" si="25"/>
        <v>0</v>
      </c>
      <c r="AB127" s="327">
        <f t="shared" si="33"/>
        <v>0</v>
      </c>
      <c r="AC127" s="311">
        <f t="shared" si="35"/>
        <v>0</v>
      </c>
      <c r="AD127" s="456">
        <f t="shared" si="27"/>
        <v>0</v>
      </c>
      <c r="AE127" s="358"/>
      <c r="AF127" s="358"/>
      <c r="AG127">
        <v>543</v>
      </c>
      <c r="AH127">
        <v>97740</v>
      </c>
      <c r="AI127" s="294" t="s">
        <v>1454</v>
      </c>
      <c r="AJ127" s="320">
        <f t="shared" si="36"/>
        <v>724</v>
      </c>
      <c r="AK127"/>
      <c r="AL127">
        <f t="shared" si="37"/>
        <v>0</v>
      </c>
      <c r="AM127"/>
      <c r="AN127"/>
      <c r="AO127"/>
      <c r="AP127"/>
      <c r="AQ127"/>
      <c r="AR127"/>
      <c r="AS127"/>
      <c r="AT127"/>
      <c r="AU127"/>
    </row>
    <row r="128" spans="1:38" ht="21.75">
      <c r="A128" s="72">
        <v>10949</v>
      </c>
      <c r="B128" s="33">
        <v>126</v>
      </c>
      <c r="C128" s="83" t="s">
        <v>876</v>
      </c>
      <c r="D128" s="277" t="s">
        <v>875</v>
      </c>
      <c r="E128" s="260" t="s">
        <v>78</v>
      </c>
      <c r="F128" s="30">
        <v>1</v>
      </c>
      <c r="G128" s="29" t="s">
        <v>1386</v>
      </c>
      <c r="H128" s="33">
        <v>1000</v>
      </c>
      <c r="I128" s="33" t="s">
        <v>390</v>
      </c>
      <c r="J128" s="46">
        <v>77</v>
      </c>
      <c r="K128" s="348">
        <v>52</v>
      </c>
      <c r="L128" s="120">
        <v>84</v>
      </c>
      <c r="M128" s="208">
        <v>92</v>
      </c>
      <c r="N128" s="387">
        <v>12</v>
      </c>
      <c r="O128" s="208">
        <v>80</v>
      </c>
      <c r="P128" s="368">
        <v>420</v>
      </c>
      <c r="Q128" s="59">
        <f t="shared" si="34"/>
        <v>33600</v>
      </c>
      <c r="R128" s="33">
        <v>20</v>
      </c>
      <c r="S128" s="35">
        <f t="shared" si="21"/>
        <v>8400</v>
      </c>
      <c r="T128" s="121">
        <v>20</v>
      </c>
      <c r="U128" s="35">
        <f t="shared" si="22"/>
        <v>8400</v>
      </c>
      <c r="V128" s="33">
        <v>20</v>
      </c>
      <c r="W128" s="35">
        <f t="shared" si="23"/>
        <v>8400</v>
      </c>
      <c r="X128" s="121">
        <v>20</v>
      </c>
      <c r="Y128" s="35">
        <f t="shared" si="24"/>
        <v>8400</v>
      </c>
      <c r="Z128" s="83"/>
      <c r="AA128" s="327">
        <f t="shared" si="25"/>
        <v>80</v>
      </c>
      <c r="AB128" s="327">
        <f t="shared" si="33"/>
        <v>0</v>
      </c>
      <c r="AC128" s="311">
        <f t="shared" si="35"/>
        <v>20</v>
      </c>
      <c r="AD128" s="456">
        <f t="shared" si="27"/>
        <v>8400</v>
      </c>
      <c r="AG128">
        <v>63</v>
      </c>
      <c r="AH128">
        <v>26460</v>
      </c>
      <c r="AI128" s="294" t="s">
        <v>1537</v>
      </c>
      <c r="AJ128" s="320">
        <f t="shared" si="36"/>
        <v>84</v>
      </c>
      <c r="AL128">
        <f t="shared" si="37"/>
        <v>0</v>
      </c>
    </row>
    <row r="129" spans="1:40" ht="21.75">
      <c r="A129" s="72">
        <v>10949</v>
      </c>
      <c r="B129" s="33">
        <v>127</v>
      </c>
      <c r="C129" s="83" t="s">
        <v>874</v>
      </c>
      <c r="D129" s="277" t="s">
        <v>873</v>
      </c>
      <c r="E129" s="260" t="s">
        <v>77</v>
      </c>
      <c r="F129" s="30">
        <v>1</v>
      </c>
      <c r="G129" s="29" t="s">
        <v>1386</v>
      </c>
      <c r="H129" s="32">
        <v>1000</v>
      </c>
      <c r="I129" s="32" t="s">
        <v>390</v>
      </c>
      <c r="J129" s="46">
        <v>569</v>
      </c>
      <c r="K129" s="348">
        <v>618</v>
      </c>
      <c r="L129" s="120">
        <v>797.3333333333333</v>
      </c>
      <c r="M129" s="208">
        <v>876</v>
      </c>
      <c r="N129" s="387">
        <v>76</v>
      </c>
      <c r="O129" s="208">
        <v>800</v>
      </c>
      <c r="P129" s="368">
        <v>190</v>
      </c>
      <c r="Q129" s="59">
        <f t="shared" si="34"/>
        <v>152000</v>
      </c>
      <c r="R129" s="33">
        <v>200</v>
      </c>
      <c r="S129" s="35">
        <f t="shared" si="21"/>
        <v>38000</v>
      </c>
      <c r="T129" s="121">
        <v>200</v>
      </c>
      <c r="U129" s="35">
        <f t="shared" si="22"/>
        <v>38000</v>
      </c>
      <c r="V129" s="33">
        <v>200</v>
      </c>
      <c r="W129" s="35">
        <f t="shared" si="23"/>
        <v>38000</v>
      </c>
      <c r="X129" s="121">
        <v>200</v>
      </c>
      <c r="Y129" s="35">
        <f t="shared" si="24"/>
        <v>38000</v>
      </c>
      <c r="Z129" s="183"/>
      <c r="AA129" s="327">
        <f t="shared" si="25"/>
        <v>800</v>
      </c>
      <c r="AB129" s="327">
        <f t="shared" si="33"/>
        <v>0</v>
      </c>
      <c r="AC129" s="311">
        <f t="shared" si="35"/>
        <v>200</v>
      </c>
      <c r="AD129" s="456">
        <f t="shared" si="27"/>
        <v>38000</v>
      </c>
      <c r="AG129" s="55">
        <v>598</v>
      </c>
      <c r="AH129">
        <v>113620</v>
      </c>
      <c r="AI129" s="294" t="s">
        <v>1536</v>
      </c>
      <c r="AJ129" s="320">
        <f t="shared" si="36"/>
        <v>797.3333333333333</v>
      </c>
      <c r="AL129">
        <f t="shared" si="37"/>
        <v>0</v>
      </c>
      <c r="AM129" s="55"/>
      <c r="AN129" s="55"/>
    </row>
    <row r="130" spans="1:38" ht="21.75">
      <c r="A130" s="72">
        <v>10949</v>
      </c>
      <c r="B130" s="33">
        <v>128</v>
      </c>
      <c r="C130" s="83" t="s">
        <v>878</v>
      </c>
      <c r="D130" s="277" t="s">
        <v>877</v>
      </c>
      <c r="E130" s="260" t="s">
        <v>80</v>
      </c>
      <c r="F130" s="30">
        <v>1</v>
      </c>
      <c r="G130" s="29" t="s">
        <v>1398</v>
      </c>
      <c r="H130" s="33">
        <v>1</v>
      </c>
      <c r="I130" s="33" t="s">
        <v>394</v>
      </c>
      <c r="J130" s="46">
        <v>523</v>
      </c>
      <c r="K130" s="348">
        <v>430</v>
      </c>
      <c r="L130" s="120">
        <v>530.6666666666666</v>
      </c>
      <c r="M130" s="208">
        <f>(J130+K130+L130)/3*1.1</f>
        <v>544.0111111111111</v>
      </c>
      <c r="N130" s="387">
        <v>144</v>
      </c>
      <c r="O130" s="208">
        <v>400</v>
      </c>
      <c r="P130" s="368">
        <v>18</v>
      </c>
      <c r="Q130" s="59">
        <f t="shared" si="34"/>
        <v>7200</v>
      </c>
      <c r="R130" s="33">
        <v>100</v>
      </c>
      <c r="S130" s="35">
        <f t="shared" si="21"/>
        <v>1800</v>
      </c>
      <c r="T130" s="121">
        <v>100</v>
      </c>
      <c r="U130" s="35">
        <f t="shared" si="22"/>
        <v>1800</v>
      </c>
      <c r="V130" s="33">
        <v>100</v>
      </c>
      <c r="W130" s="35">
        <f t="shared" si="23"/>
        <v>1800</v>
      </c>
      <c r="X130" s="121">
        <v>100</v>
      </c>
      <c r="Y130" s="35">
        <f t="shared" si="24"/>
        <v>1800</v>
      </c>
      <c r="Z130" s="83"/>
      <c r="AA130" s="327">
        <f t="shared" si="25"/>
        <v>400</v>
      </c>
      <c r="AB130" s="327">
        <f t="shared" si="33"/>
        <v>0</v>
      </c>
      <c r="AC130" s="311">
        <f t="shared" si="35"/>
        <v>100</v>
      </c>
      <c r="AD130" s="456">
        <f t="shared" si="27"/>
        <v>1800</v>
      </c>
      <c r="AG130">
        <v>398</v>
      </c>
      <c r="AH130">
        <v>7124</v>
      </c>
      <c r="AI130" s="297" t="s">
        <v>1533</v>
      </c>
      <c r="AJ130" s="320">
        <f t="shared" si="36"/>
        <v>530.6666666666666</v>
      </c>
      <c r="AK130" s="55"/>
      <c r="AL130">
        <f t="shared" si="37"/>
        <v>0</v>
      </c>
    </row>
    <row r="131" spans="1:38" ht="21.75">
      <c r="A131" s="72">
        <v>10949</v>
      </c>
      <c r="B131" s="33">
        <v>129</v>
      </c>
      <c r="C131" s="83" t="s">
        <v>879</v>
      </c>
      <c r="D131" s="277" t="s">
        <v>877</v>
      </c>
      <c r="E131" s="260" t="s">
        <v>79</v>
      </c>
      <c r="F131" s="30">
        <v>1</v>
      </c>
      <c r="G131" s="29" t="s">
        <v>1398</v>
      </c>
      <c r="H131" s="33">
        <v>1</v>
      </c>
      <c r="I131" s="33" t="s">
        <v>394</v>
      </c>
      <c r="J131" s="46">
        <v>13</v>
      </c>
      <c r="K131" s="348">
        <v>25</v>
      </c>
      <c r="L131" s="120">
        <v>33.33333333333333</v>
      </c>
      <c r="M131" s="208">
        <f aca="true" t="shared" si="38" ref="M131:M194">(J131+K131+L131)/3*1.1</f>
        <v>26.155555555555555</v>
      </c>
      <c r="N131" s="387">
        <v>120</v>
      </c>
      <c r="O131" s="208">
        <v>0</v>
      </c>
      <c r="P131" s="368">
        <v>6.8</v>
      </c>
      <c r="Q131" s="59">
        <f t="shared" si="34"/>
        <v>0</v>
      </c>
      <c r="R131" s="33">
        <v>0</v>
      </c>
      <c r="S131" s="35">
        <f aca="true" t="shared" si="39" ref="S131:S194">R131*P131</f>
        <v>0</v>
      </c>
      <c r="T131" s="121">
        <v>0</v>
      </c>
      <c r="U131" s="35">
        <f aca="true" t="shared" si="40" ref="U131:U194">T131*P131</f>
        <v>0</v>
      </c>
      <c r="V131" s="33">
        <v>0</v>
      </c>
      <c r="W131" s="35">
        <f aca="true" t="shared" si="41" ref="W131:W194">V131*P131</f>
        <v>0</v>
      </c>
      <c r="X131" s="121">
        <v>0</v>
      </c>
      <c r="Y131" s="35">
        <f aca="true" t="shared" si="42" ref="Y131:Y194">X131*P131</f>
        <v>0</v>
      </c>
      <c r="Z131" s="83"/>
      <c r="AA131" s="327">
        <f aca="true" t="shared" si="43" ref="AA131:AA194">R131+T131+V131+X131</f>
        <v>0</v>
      </c>
      <c r="AB131" s="327">
        <f t="shared" si="33"/>
        <v>0</v>
      </c>
      <c r="AC131" s="311">
        <f t="shared" si="35"/>
        <v>0</v>
      </c>
      <c r="AD131" s="456">
        <f t="shared" si="27"/>
        <v>0</v>
      </c>
      <c r="AG131">
        <v>25</v>
      </c>
      <c r="AH131">
        <v>250</v>
      </c>
      <c r="AI131" s="294" t="s">
        <v>1533</v>
      </c>
      <c r="AJ131" s="320">
        <f t="shared" si="36"/>
        <v>33.33333333333333</v>
      </c>
      <c r="AL131">
        <f t="shared" si="37"/>
        <v>0</v>
      </c>
    </row>
    <row r="132" spans="1:38" ht="21.75">
      <c r="A132" s="72">
        <v>10949</v>
      </c>
      <c r="B132" s="33">
        <v>130</v>
      </c>
      <c r="C132" s="83" t="s">
        <v>881</v>
      </c>
      <c r="D132" s="277" t="s">
        <v>880</v>
      </c>
      <c r="E132" s="260" t="s">
        <v>405</v>
      </c>
      <c r="F132" s="30">
        <v>1</v>
      </c>
      <c r="G132" s="29" t="s">
        <v>1389</v>
      </c>
      <c r="H132" s="33">
        <v>1</v>
      </c>
      <c r="I132" s="33" t="s">
        <v>391</v>
      </c>
      <c r="J132" s="46">
        <v>910</v>
      </c>
      <c r="K132" s="348">
        <v>1170</v>
      </c>
      <c r="L132" s="120">
        <v>1013.3333333333333</v>
      </c>
      <c r="M132" s="208">
        <f t="shared" si="38"/>
        <v>1134.2222222222224</v>
      </c>
      <c r="N132" s="387">
        <v>134</v>
      </c>
      <c r="O132" s="208">
        <v>1000</v>
      </c>
      <c r="P132" s="368">
        <v>3.21</v>
      </c>
      <c r="Q132" s="59">
        <f t="shared" si="34"/>
        <v>3210</v>
      </c>
      <c r="R132" s="33">
        <v>250</v>
      </c>
      <c r="S132" s="35">
        <f t="shared" si="39"/>
        <v>802.5</v>
      </c>
      <c r="T132" s="121">
        <v>250</v>
      </c>
      <c r="U132" s="35">
        <f t="shared" si="40"/>
        <v>802.5</v>
      </c>
      <c r="V132" s="33">
        <v>250</v>
      </c>
      <c r="W132" s="35">
        <f t="shared" si="41"/>
        <v>802.5</v>
      </c>
      <c r="X132" s="121">
        <v>250</v>
      </c>
      <c r="Y132" s="35">
        <f t="shared" si="42"/>
        <v>802.5</v>
      </c>
      <c r="Z132" s="83"/>
      <c r="AA132" s="327">
        <f t="shared" si="43"/>
        <v>1000</v>
      </c>
      <c r="AB132" s="327">
        <f t="shared" si="33"/>
        <v>0</v>
      </c>
      <c r="AC132" s="311">
        <f t="shared" si="35"/>
        <v>250</v>
      </c>
      <c r="AD132" s="456">
        <f aca="true" t="shared" si="44" ref="AD132:AD195">Q132/4</f>
        <v>802.5</v>
      </c>
      <c r="AG132">
        <v>760</v>
      </c>
      <c r="AH132">
        <v>2439.6</v>
      </c>
      <c r="AI132" s="294" t="s">
        <v>1454</v>
      </c>
      <c r="AJ132" s="320">
        <f t="shared" si="36"/>
        <v>1013.3333333333333</v>
      </c>
      <c r="AL132">
        <f t="shared" si="37"/>
        <v>0</v>
      </c>
    </row>
    <row r="133" spans="1:38" ht="21.75">
      <c r="A133" s="72">
        <v>10949</v>
      </c>
      <c r="B133" s="33">
        <v>131</v>
      </c>
      <c r="C133" s="83" t="s">
        <v>883</v>
      </c>
      <c r="D133" s="277" t="s">
        <v>882</v>
      </c>
      <c r="E133" s="260" t="s">
        <v>81</v>
      </c>
      <c r="F133" s="30">
        <v>1</v>
      </c>
      <c r="G133" s="29" t="s">
        <v>1386</v>
      </c>
      <c r="H133" s="33">
        <v>250</v>
      </c>
      <c r="I133" s="33" t="s">
        <v>390</v>
      </c>
      <c r="J133" s="46">
        <v>32</v>
      </c>
      <c r="K133" s="348">
        <v>18</v>
      </c>
      <c r="L133" s="120">
        <v>13.333333333333334</v>
      </c>
      <c r="M133" s="208">
        <f t="shared" si="38"/>
        <v>23.222222222222225</v>
      </c>
      <c r="N133" s="387">
        <v>3</v>
      </c>
      <c r="O133" s="208">
        <v>20</v>
      </c>
      <c r="P133" s="368">
        <v>375</v>
      </c>
      <c r="Q133" s="59">
        <f t="shared" si="34"/>
        <v>7500</v>
      </c>
      <c r="R133" s="33">
        <v>5</v>
      </c>
      <c r="S133" s="35">
        <f t="shared" si="39"/>
        <v>1875</v>
      </c>
      <c r="T133" s="121">
        <v>5</v>
      </c>
      <c r="U133" s="35">
        <f t="shared" si="40"/>
        <v>1875</v>
      </c>
      <c r="V133" s="33">
        <v>5</v>
      </c>
      <c r="W133" s="35">
        <f t="shared" si="41"/>
        <v>1875</v>
      </c>
      <c r="X133" s="121">
        <v>5</v>
      </c>
      <c r="Y133" s="35">
        <f t="shared" si="42"/>
        <v>1875</v>
      </c>
      <c r="Z133" s="83"/>
      <c r="AA133" s="327">
        <f t="shared" si="43"/>
        <v>20</v>
      </c>
      <c r="AB133" s="327">
        <f t="shared" si="33"/>
        <v>0</v>
      </c>
      <c r="AC133" s="311">
        <f t="shared" si="35"/>
        <v>5</v>
      </c>
      <c r="AD133" s="456">
        <f t="shared" si="44"/>
        <v>1875</v>
      </c>
      <c r="AG133">
        <v>10</v>
      </c>
      <c r="AH133">
        <v>3750</v>
      </c>
      <c r="AI133" s="294" t="s">
        <v>1533</v>
      </c>
      <c r="AJ133" s="320">
        <f t="shared" si="36"/>
        <v>13.333333333333334</v>
      </c>
      <c r="AL133">
        <f t="shared" si="37"/>
        <v>0</v>
      </c>
    </row>
    <row r="134" spans="1:38" ht="21.75">
      <c r="A134" s="72">
        <v>10949</v>
      </c>
      <c r="B134" s="33">
        <v>132</v>
      </c>
      <c r="C134" s="183" t="s">
        <v>885</v>
      </c>
      <c r="D134" s="278" t="s">
        <v>884</v>
      </c>
      <c r="E134" s="260" t="s">
        <v>507</v>
      </c>
      <c r="F134" s="30">
        <v>1</v>
      </c>
      <c r="G134" s="29" t="s">
        <v>1386</v>
      </c>
      <c r="H134" s="33">
        <v>500</v>
      </c>
      <c r="I134" s="33" t="s">
        <v>390</v>
      </c>
      <c r="J134" s="46">
        <v>0</v>
      </c>
      <c r="K134" s="348">
        <v>2</v>
      </c>
      <c r="L134" s="120">
        <v>0</v>
      </c>
      <c r="M134" s="208">
        <f t="shared" si="38"/>
        <v>0.7333333333333334</v>
      </c>
      <c r="N134" s="387">
        <v>0</v>
      </c>
      <c r="O134" s="208">
        <v>0</v>
      </c>
      <c r="P134" s="368">
        <v>893</v>
      </c>
      <c r="Q134" s="59">
        <f t="shared" si="34"/>
        <v>0</v>
      </c>
      <c r="R134" s="32">
        <v>0</v>
      </c>
      <c r="S134" s="35">
        <f t="shared" si="39"/>
        <v>0</v>
      </c>
      <c r="T134" s="121">
        <v>0</v>
      </c>
      <c r="U134" s="35">
        <f t="shared" si="40"/>
        <v>0</v>
      </c>
      <c r="V134" s="33">
        <v>0</v>
      </c>
      <c r="W134" s="35">
        <f t="shared" si="41"/>
        <v>0</v>
      </c>
      <c r="X134" s="121">
        <v>0</v>
      </c>
      <c r="Y134" s="35">
        <f t="shared" si="42"/>
        <v>0</v>
      </c>
      <c r="Z134" s="83"/>
      <c r="AA134" s="327">
        <f t="shared" si="43"/>
        <v>0</v>
      </c>
      <c r="AB134" s="327">
        <f t="shared" si="33"/>
        <v>0</v>
      </c>
      <c r="AC134" s="311">
        <f t="shared" si="35"/>
        <v>0</v>
      </c>
      <c r="AD134" s="456">
        <f t="shared" si="44"/>
        <v>0</v>
      </c>
      <c r="AJ134" s="320">
        <f t="shared" si="36"/>
        <v>0</v>
      </c>
      <c r="AL134">
        <f t="shared" si="37"/>
        <v>0</v>
      </c>
    </row>
    <row r="135" spans="1:38" ht="21.75">
      <c r="A135" s="72"/>
      <c r="B135" s="33">
        <v>133</v>
      </c>
      <c r="C135" s="83" t="s">
        <v>887</v>
      </c>
      <c r="D135" s="277" t="s">
        <v>886</v>
      </c>
      <c r="E135" s="260" t="s">
        <v>406</v>
      </c>
      <c r="F135" s="30">
        <v>1</v>
      </c>
      <c r="G135" s="29" t="s">
        <v>1396</v>
      </c>
      <c r="H135" s="33">
        <v>60</v>
      </c>
      <c r="I135" s="33" t="s">
        <v>1391</v>
      </c>
      <c r="J135" s="46">
        <v>910</v>
      </c>
      <c r="K135" s="348">
        <v>1540</v>
      </c>
      <c r="L135" s="120">
        <v>786.6666666666667</v>
      </c>
      <c r="M135" s="208">
        <v>865</v>
      </c>
      <c r="N135" s="387">
        <v>65</v>
      </c>
      <c r="O135" s="208">
        <v>800</v>
      </c>
      <c r="P135" s="368">
        <v>14</v>
      </c>
      <c r="Q135" s="59">
        <f t="shared" si="34"/>
        <v>11200</v>
      </c>
      <c r="R135" s="33">
        <v>200</v>
      </c>
      <c r="S135" s="35">
        <f t="shared" si="39"/>
        <v>2800</v>
      </c>
      <c r="T135" s="121">
        <v>200</v>
      </c>
      <c r="U135" s="35">
        <f t="shared" si="40"/>
        <v>2800</v>
      </c>
      <c r="V135" s="33">
        <v>200</v>
      </c>
      <c r="W135" s="35">
        <f t="shared" si="41"/>
        <v>2800</v>
      </c>
      <c r="X135" s="121">
        <v>200</v>
      </c>
      <c r="Y135" s="35">
        <f t="shared" si="42"/>
        <v>2800</v>
      </c>
      <c r="Z135" s="83"/>
      <c r="AA135" s="327">
        <f t="shared" si="43"/>
        <v>800</v>
      </c>
      <c r="AB135" s="327">
        <f t="shared" si="33"/>
        <v>0</v>
      </c>
      <c r="AC135" s="311">
        <f t="shared" si="35"/>
        <v>200</v>
      </c>
      <c r="AD135" s="456">
        <f t="shared" si="44"/>
        <v>2800</v>
      </c>
      <c r="AG135">
        <v>590</v>
      </c>
      <c r="AH135">
        <v>8260</v>
      </c>
      <c r="AI135" s="294" t="s">
        <v>1533</v>
      </c>
      <c r="AJ135" s="320">
        <f t="shared" si="36"/>
        <v>786.6666666666667</v>
      </c>
      <c r="AL135">
        <f t="shared" si="37"/>
        <v>0</v>
      </c>
    </row>
    <row r="136" spans="1:38" ht="21.75">
      <c r="A136" s="72">
        <v>10949</v>
      </c>
      <c r="B136" s="33">
        <v>134</v>
      </c>
      <c r="C136" s="83" t="s">
        <v>889</v>
      </c>
      <c r="D136" s="277" t="s">
        <v>888</v>
      </c>
      <c r="E136" s="260" t="s">
        <v>530</v>
      </c>
      <c r="F136" s="30">
        <v>1</v>
      </c>
      <c r="G136" s="29" t="s">
        <v>1389</v>
      </c>
      <c r="H136" s="30">
        <v>1</v>
      </c>
      <c r="I136" s="30" t="s">
        <v>392</v>
      </c>
      <c r="J136" s="46">
        <v>0</v>
      </c>
      <c r="K136" s="348">
        <v>0</v>
      </c>
      <c r="L136" s="120">
        <v>0</v>
      </c>
      <c r="M136" s="208">
        <f t="shared" si="38"/>
        <v>0</v>
      </c>
      <c r="N136" s="387">
        <v>0</v>
      </c>
      <c r="O136" s="208">
        <f>M136-N136</f>
        <v>0</v>
      </c>
      <c r="P136" s="368">
        <v>481.5166</v>
      </c>
      <c r="Q136" s="59">
        <f t="shared" si="34"/>
        <v>0</v>
      </c>
      <c r="R136" s="33">
        <v>0</v>
      </c>
      <c r="S136" s="35">
        <f t="shared" si="39"/>
        <v>0</v>
      </c>
      <c r="T136" s="121">
        <v>0</v>
      </c>
      <c r="U136" s="35">
        <f t="shared" si="40"/>
        <v>0</v>
      </c>
      <c r="V136" s="33">
        <v>0</v>
      </c>
      <c r="W136" s="35">
        <f t="shared" si="41"/>
        <v>0</v>
      </c>
      <c r="X136" s="121">
        <v>0</v>
      </c>
      <c r="Y136" s="35">
        <f t="shared" si="42"/>
        <v>0</v>
      </c>
      <c r="Z136" s="83"/>
      <c r="AA136" s="327">
        <f t="shared" si="43"/>
        <v>0</v>
      </c>
      <c r="AB136" s="327">
        <f t="shared" si="33"/>
        <v>0</v>
      </c>
      <c r="AC136" s="311">
        <f t="shared" si="35"/>
        <v>0</v>
      </c>
      <c r="AD136" s="456">
        <f t="shared" si="44"/>
        <v>0</v>
      </c>
      <c r="AJ136" s="320">
        <f t="shared" si="36"/>
        <v>0</v>
      </c>
      <c r="AL136">
        <f t="shared" si="37"/>
        <v>0</v>
      </c>
    </row>
    <row r="137" spans="1:38" ht="21.75">
      <c r="A137" s="72">
        <v>10949</v>
      </c>
      <c r="B137" s="33">
        <v>135</v>
      </c>
      <c r="C137" s="83" t="s">
        <v>891</v>
      </c>
      <c r="D137" s="277" t="s">
        <v>890</v>
      </c>
      <c r="E137" s="260" t="s">
        <v>82</v>
      </c>
      <c r="F137" s="30">
        <v>1</v>
      </c>
      <c r="G137" s="29" t="s">
        <v>1386</v>
      </c>
      <c r="H137" s="33">
        <v>500</v>
      </c>
      <c r="I137" s="33" t="s">
        <v>390</v>
      </c>
      <c r="J137" s="46">
        <v>9</v>
      </c>
      <c r="K137" s="348">
        <v>14</v>
      </c>
      <c r="L137" s="120">
        <v>21.333333333333332</v>
      </c>
      <c r="M137" s="208">
        <f t="shared" si="38"/>
        <v>16.255555555555556</v>
      </c>
      <c r="N137" s="387">
        <v>0</v>
      </c>
      <c r="O137" s="208">
        <v>0</v>
      </c>
      <c r="P137" s="372">
        <v>720</v>
      </c>
      <c r="Q137" s="59">
        <f t="shared" si="34"/>
        <v>0</v>
      </c>
      <c r="R137" s="33">
        <v>0</v>
      </c>
      <c r="S137" s="35">
        <f t="shared" si="39"/>
        <v>0</v>
      </c>
      <c r="T137" s="121">
        <v>0</v>
      </c>
      <c r="U137" s="35">
        <f t="shared" si="40"/>
        <v>0</v>
      </c>
      <c r="V137" s="33">
        <v>0</v>
      </c>
      <c r="W137" s="35">
        <f t="shared" si="41"/>
        <v>0</v>
      </c>
      <c r="X137" s="121">
        <v>0</v>
      </c>
      <c r="Y137" s="35">
        <f t="shared" si="42"/>
        <v>0</v>
      </c>
      <c r="Z137" s="83"/>
      <c r="AA137" s="327">
        <f t="shared" si="43"/>
        <v>0</v>
      </c>
      <c r="AB137" s="327">
        <f t="shared" si="33"/>
        <v>0</v>
      </c>
      <c r="AC137" s="311">
        <f t="shared" si="35"/>
        <v>0</v>
      </c>
      <c r="AD137" s="456">
        <f t="shared" si="44"/>
        <v>0</v>
      </c>
      <c r="AG137">
        <v>16</v>
      </c>
      <c r="AH137">
        <v>11454</v>
      </c>
      <c r="AI137" s="294" t="s">
        <v>1454</v>
      </c>
      <c r="AJ137" s="320">
        <f t="shared" si="36"/>
        <v>21.333333333333332</v>
      </c>
      <c r="AL137">
        <f t="shared" si="37"/>
        <v>0</v>
      </c>
    </row>
    <row r="138" spans="1:38" ht="21.75">
      <c r="A138" s="72">
        <v>10949</v>
      </c>
      <c r="B138" s="33">
        <v>136</v>
      </c>
      <c r="C138" s="270">
        <v>872775</v>
      </c>
      <c r="D138" s="341" t="s">
        <v>1361</v>
      </c>
      <c r="E138" s="260" t="s">
        <v>83</v>
      </c>
      <c r="F138" s="30">
        <v>1</v>
      </c>
      <c r="G138" s="29" t="s">
        <v>1398</v>
      </c>
      <c r="H138" s="33">
        <v>18</v>
      </c>
      <c r="I138" s="33" t="s">
        <v>1406</v>
      </c>
      <c r="J138" s="46">
        <v>2</v>
      </c>
      <c r="K138" s="348">
        <v>4</v>
      </c>
      <c r="L138" s="120">
        <v>1.3333333333333333</v>
      </c>
      <c r="M138" s="208">
        <v>4</v>
      </c>
      <c r="N138" s="387">
        <v>0</v>
      </c>
      <c r="O138" s="208">
        <v>4</v>
      </c>
      <c r="P138" s="368">
        <v>1050</v>
      </c>
      <c r="Q138" s="59">
        <f t="shared" si="34"/>
        <v>4200</v>
      </c>
      <c r="R138" s="33">
        <v>2</v>
      </c>
      <c r="S138" s="35">
        <f t="shared" si="39"/>
        <v>2100</v>
      </c>
      <c r="T138" s="121">
        <v>0</v>
      </c>
      <c r="U138" s="35">
        <f t="shared" si="40"/>
        <v>0</v>
      </c>
      <c r="V138" s="33">
        <v>2</v>
      </c>
      <c r="W138" s="35">
        <f t="shared" si="41"/>
        <v>2100</v>
      </c>
      <c r="X138" s="121">
        <v>0</v>
      </c>
      <c r="Y138" s="35">
        <f t="shared" si="42"/>
        <v>0</v>
      </c>
      <c r="Z138" s="83"/>
      <c r="AA138" s="327">
        <f t="shared" si="43"/>
        <v>4</v>
      </c>
      <c r="AB138" s="327">
        <f t="shared" si="33"/>
        <v>0</v>
      </c>
      <c r="AC138" s="311">
        <f t="shared" si="35"/>
        <v>1</v>
      </c>
      <c r="AD138" s="456">
        <f t="shared" si="44"/>
        <v>1050</v>
      </c>
      <c r="AG138">
        <v>1</v>
      </c>
      <c r="AH138">
        <v>1050</v>
      </c>
      <c r="AI138" s="294" t="s">
        <v>1533</v>
      </c>
      <c r="AJ138" s="320">
        <f t="shared" si="36"/>
        <v>1.3333333333333333</v>
      </c>
      <c r="AL138">
        <f t="shared" si="37"/>
        <v>0</v>
      </c>
    </row>
    <row r="139" spans="1:36" ht="21.75">
      <c r="A139" s="72">
        <v>10949</v>
      </c>
      <c r="B139" s="33">
        <v>137</v>
      </c>
      <c r="C139" s="83"/>
      <c r="D139" s="277"/>
      <c r="E139" s="261" t="s">
        <v>1552</v>
      </c>
      <c r="F139" s="33">
        <v>1</v>
      </c>
      <c r="G139" s="40" t="s">
        <v>1398</v>
      </c>
      <c r="H139" s="33">
        <v>450</v>
      </c>
      <c r="I139" s="33" t="s">
        <v>1391</v>
      </c>
      <c r="J139" s="33">
        <v>0</v>
      </c>
      <c r="K139" s="46">
        <v>0</v>
      </c>
      <c r="L139" s="120">
        <v>0</v>
      </c>
      <c r="M139" s="208">
        <v>60</v>
      </c>
      <c r="N139" s="406">
        <v>24</v>
      </c>
      <c r="O139" s="208">
        <v>36</v>
      </c>
      <c r="P139" s="368">
        <v>40</v>
      </c>
      <c r="Q139" s="59">
        <f t="shared" si="34"/>
        <v>1440</v>
      </c>
      <c r="R139" s="33">
        <v>0</v>
      </c>
      <c r="S139" s="35">
        <f t="shared" si="39"/>
        <v>0</v>
      </c>
      <c r="T139" s="33">
        <v>0</v>
      </c>
      <c r="U139" s="35">
        <f t="shared" si="40"/>
        <v>0</v>
      </c>
      <c r="V139" s="33">
        <v>36</v>
      </c>
      <c r="W139" s="35">
        <f t="shared" si="41"/>
        <v>1440</v>
      </c>
      <c r="X139" s="33">
        <v>0</v>
      </c>
      <c r="Y139" s="35">
        <f t="shared" si="42"/>
        <v>0</v>
      </c>
      <c r="Z139" s="40"/>
      <c r="AA139" s="327">
        <f t="shared" si="43"/>
        <v>36</v>
      </c>
      <c r="AB139" s="327">
        <f t="shared" si="33"/>
        <v>0</v>
      </c>
      <c r="AD139" s="456">
        <f t="shared" si="44"/>
        <v>360</v>
      </c>
      <c r="AG139">
        <v>56</v>
      </c>
      <c r="AH139">
        <v>2240</v>
      </c>
      <c r="AI139" s="294" t="s">
        <v>1533</v>
      </c>
      <c r="AJ139" s="320">
        <f t="shared" si="36"/>
        <v>74.66666666666667</v>
      </c>
    </row>
    <row r="140" spans="1:38" ht="21.75">
      <c r="A140" s="72">
        <v>10949</v>
      </c>
      <c r="B140" s="33">
        <v>138</v>
      </c>
      <c r="C140" s="270"/>
      <c r="D140" s="341"/>
      <c r="E140" s="404" t="s">
        <v>1522</v>
      </c>
      <c r="F140" s="30">
        <v>1</v>
      </c>
      <c r="G140" s="29" t="s">
        <v>1523</v>
      </c>
      <c r="H140" s="33">
        <v>1</v>
      </c>
      <c r="I140" s="33" t="s">
        <v>390</v>
      </c>
      <c r="J140" s="46">
        <v>0</v>
      </c>
      <c r="K140" s="348">
        <v>11</v>
      </c>
      <c r="L140" s="120">
        <v>75</v>
      </c>
      <c r="M140" s="208">
        <v>80</v>
      </c>
      <c r="N140" s="387">
        <v>0</v>
      </c>
      <c r="O140" s="208">
        <v>0</v>
      </c>
      <c r="P140" s="368">
        <v>1926</v>
      </c>
      <c r="Q140" s="59">
        <f aca="true" t="shared" si="45" ref="Q140:Q147">P140*O140</f>
        <v>0</v>
      </c>
      <c r="R140" s="33">
        <v>0</v>
      </c>
      <c r="S140" s="35">
        <f t="shared" si="39"/>
        <v>0</v>
      </c>
      <c r="T140" s="121">
        <v>0</v>
      </c>
      <c r="U140" s="35">
        <f t="shared" si="40"/>
        <v>0</v>
      </c>
      <c r="V140" s="33">
        <v>0</v>
      </c>
      <c r="W140" s="35">
        <f t="shared" si="41"/>
        <v>0</v>
      </c>
      <c r="X140" s="121">
        <v>0</v>
      </c>
      <c r="Y140" s="35">
        <f t="shared" si="42"/>
        <v>0</v>
      </c>
      <c r="Z140" s="83"/>
      <c r="AA140" s="327">
        <f t="shared" si="43"/>
        <v>0</v>
      </c>
      <c r="AB140" s="327">
        <f t="shared" si="33"/>
        <v>0</v>
      </c>
      <c r="AD140" s="456">
        <f t="shared" si="44"/>
        <v>0</v>
      </c>
      <c r="AG140">
        <v>56</v>
      </c>
      <c r="AH140">
        <v>107856</v>
      </c>
      <c r="AI140" s="294" t="s">
        <v>1533</v>
      </c>
      <c r="AJ140" s="320">
        <f t="shared" si="36"/>
        <v>74.66666666666667</v>
      </c>
      <c r="AL140">
        <f aca="true" t="shared" si="46" ref="AL140:AL146">AK140/H140</f>
        <v>0</v>
      </c>
    </row>
    <row r="141" spans="1:38" ht="21.75">
      <c r="A141" s="72">
        <v>10949</v>
      </c>
      <c r="B141" s="33">
        <v>139</v>
      </c>
      <c r="C141" s="83" t="s">
        <v>893</v>
      </c>
      <c r="D141" s="277" t="s">
        <v>892</v>
      </c>
      <c r="E141" s="261" t="s">
        <v>604</v>
      </c>
      <c r="F141" s="30">
        <v>1</v>
      </c>
      <c r="G141" s="40" t="s">
        <v>1386</v>
      </c>
      <c r="H141" s="33">
        <v>500</v>
      </c>
      <c r="I141" s="33" t="s">
        <v>390</v>
      </c>
      <c r="J141" s="33">
        <v>851</v>
      </c>
      <c r="K141" s="348">
        <v>843</v>
      </c>
      <c r="L141" s="120">
        <v>938.6666666666667</v>
      </c>
      <c r="M141" s="208">
        <f t="shared" si="38"/>
        <v>965.3111111111112</v>
      </c>
      <c r="N141" s="387">
        <v>65</v>
      </c>
      <c r="O141" s="208">
        <v>900</v>
      </c>
      <c r="P141" s="373">
        <v>100</v>
      </c>
      <c r="Q141" s="59">
        <f t="shared" si="45"/>
        <v>90000</v>
      </c>
      <c r="R141" s="33">
        <v>200</v>
      </c>
      <c r="S141" s="35">
        <f t="shared" si="39"/>
        <v>20000</v>
      </c>
      <c r="T141" s="121">
        <v>250</v>
      </c>
      <c r="U141" s="35">
        <f t="shared" si="40"/>
        <v>25000</v>
      </c>
      <c r="V141" s="33">
        <v>250</v>
      </c>
      <c r="W141" s="35">
        <f t="shared" si="41"/>
        <v>25000</v>
      </c>
      <c r="X141" s="121">
        <v>200</v>
      </c>
      <c r="Y141" s="35">
        <f t="shared" si="42"/>
        <v>20000</v>
      </c>
      <c r="Z141" s="83"/>
      <c r="AA141" s="327">
        <f t="shared" si="43"/>
        <v>900</v>
      </c>
      <c r="AB141" s="327">
        <f t="shared" si="33"/>
        <v>0</v>
      </c>
      <c r="AC141" s="311">
        <f aca="true" t="shared" si="47" ref="AC141:AC146">O141/4</f>
        <v>225</v>
      </c>
      <c r="AD141" s="456">
        <f t="shared" si="44"/>
        <v>22500</v>
      </c>
      <c r="AG141">
        <v>704</v>
      </c>
      <c r="AH141">
        <v>70400</v>
      </c>
      <c r="AI141" s="294" t="s">
        <v>1536</v>
      </c>
      <c r="AJ141" s="320">
        <f aca="true" t="shared" si="48" ref="AJ141:AJ146">AG141/9*12</f>
        <v>938.6666666666667</v>
      </c>
      <c r="AL141">
        <f t="shared" si="46"/>
        <v>0</v>
      </c>
    </row>
    <row r="142" spans="1:38" ht="21.75">
      <c r="A142" s="72">
        <v>10949</v>
      </c>
      <c r="B142" s="33">
        <v>140</v>
      </c>
      <c r="C142" s="83">
        <v>797196</v>
      </c>
      <c r="D142" s="277" t="s">
        <v>1491</v>
      </c>
      <c r="E142" s="404" t="s">
        <v>1452</v>
      </c>
      <c r="F142" s="30">
        <v>1</v>
      </c>
      <c r="G142" s="29" t="s">
        <v>1395</v>
      </c>
      <c r="H142" s="33">
        <v>60</v>
      </c>
      <c r="I142" s="33" t="s">
        <v>1391</v>
      </c>
      <c r="J142" s="46">
        <v>0</v>
      </c>
      <c r="K142" s="348">
        <v>600</v>
      </c>
      <c r="L142" s="120">
        <v>3133.333333333333</v>
      </c>
      <c r="M142" s="208">
        <v>3450</v>
      </c>
      <c r="N142" s="387">
        <v>450</v>
      </c>
      <c r="O142" s="208">
        <v>3000</v>
      </c>
      <c r="P142" s="368">
        <v>50</v>
      </c>
      <c r="Q142" s="59">
        <f t="shared" si="45"/>
        <v>150000</v>
      </c>
      <c r="R142" s="33">
        <v>750</v>
      </c>
      <c r="S142" s="35">
        <f t="shared" si="39"/>
        <v>37500</v>
      </c>
      <c r="T142" s="121">
        <v>750</v>
      </c>
      <c r="U142" s="35">
        <f t="shared" si="40"/>
        <v>37500</v>
      </c>
      <c r="V142" s="33">
        <v>750</v>
      </c>
      <c r="W142" s="35">
        <f t="shared" si="41"/>
        <v>37500</v>
      </c>
      <c r="X142" s="121">
        <v>750</v>
      </c>
      <c r="Y142" s="35">
        <f t="shared" si="42"/>
        <v>37500</v>
      </c>
      <c r="Z142" s="83"/>
      <c r="AA142" s="327">
        <f t="shared" si="43"/>
        <v>3000</v>
      </c>
      <c r="AB142" s="327">
        <f t="shared" si="33"/>
        <v>0</v>
      </c>
      <c r="AC142" s="311">
        <f t="shared" si="47"/>
        <v>750</v>
      </c>
      <c r="AD142" s="456">
        <f t="shared" si="44"/>
        <v>37500</v>
      </c>
      <c r="AG142">
        <v>2350</v>
      </c>
      <c r="AH142">
        <v>78947.4</v>
      </c>
      <c r="AI142" s="294" t="s">
        <v>1533</v>
      </c>
      <c r="AJ142" s="320">
        <f t="shared" si="48"/>
        <v>3133.333333333333</v>
      </c>
      <c r="AL142">
        <f t="shared" si="46"/>
        <v>0</v>
      </c>
    </row>
    <row r="143" spans="1:38" ht="21.75">
      <c r="A143" s="72">
        <v>10949</v>
      </c>
      <c r="B143" s="33">
        <v>141</v>
      </c>
      <c r="C143" s="83" t="s">
        <v>895</v>
      </c>
      <c r="D143" s="277" t="s">
        <v>894</v>
      </c>
      <c r="E143" s="260" t="s">
        <v>84</v>
      </c>
      <c r="F143" s="30">
        <v>1</v>
      </c>
      <c r="G143" s="29" t="s">
        <v>1393</v>
      </c>
      <c r="H143" s="33">
        <v>50</v>
      </c>
      <c r="I143" s="33" t="s">
        <v>1394</v>
      </c>
      <c r="J143" s="46">
        <v>36</v>
      </c>
      <c r="K143" s="348">
        <v>25</v>
      </c>
      <c r="L143" s="120">
        <v>18.666666666666668</v>
      </c>
      <c r="M143" s="208">
        <v>21</v>
      </c>
      <c r="N143" s="387">
        <v>6</v>
      </c>
      <c r="O143" s="208">
        <v>15</v>
      </c>
      <c r="P143" s="370">
        <v>200</v>
      </c>
      <c r="Q143" s="59">
        <f t="shared" si="45"/>
        <v>3000</v>
      </c>
      <c r="R143" s="33">
        <v>3</v>
      </c>
      <c r="S143" s="35">
        <f t="shared" si="39"/>
        <v>600</v>
      </c>
      <c r="T143" s="121">
        <v>4</v>
      </c>
      <c r="U143" s="35">
        <f t="shared" si="40"/>
        <v>800</v>
      </c>
      <c r="V143" s="33">
        <v>4</v>
      </c>
      <c r="W143" s="35">
        <f t="shared" si="41"/>
        <v>800</v>
      </c>
      <c r="X143" s="121">
        <v>4</v>
      </c>
      <c r="Y143" s="35">
        <f t="shared" si="42"/>
        <v>800</v>
      </c>
      <c r="Z143" s="83"/>
      <c r="AA143" s="327">
        <f t="shared" si="43"/>
        <v>15</v>
      </c>
      <c r="AB143" s="327">
        <f t="shared" si="33"/>
        <v>0</v>
      </c>
      <c r="AC143" s="311">
        <f t="shared" si="47"/>
        <v>3.75</v>
      </c>
      <c r="AD143" s="456">
        <f t="shared" si="44"/>
        <v>750</v>
      </c>
      <c r="AG143">
        <v>14</v>
      </c>
      <c r="AH143">
        <v>2800</v>
      </c>
      <c r="AI143" s="294" t="s">
        <v>1533</v>
      </c>
      <c r="AJ143" s="320">
        <f t="shared" si="48"/>
        <v>18.666666666666668</v>
      </c>
      <c r="AL143">
        <f t="shared" si="46"/>
        <v>0</v>
      </c>
    </row>
    <row r="144" spans="1:38" ht="37.5">
      <c r="A144" s="72">
        <v>10949</v>
      </c>
      <c r="B144" s="33">
        <v>142</v>
      </c>
      <c r="C144" s="83">
        <v>782053</v>
      </c>
      <c r="D144" s="277" t="s">
        <v>1492</v>
      </c>
      <c r="E144" s="262" t="s">
        <v>1453</v>
      </c>
      <c r="F144" s="30">
        <v>1</v>
      </c>
      <c r="G144" s="52" t="s">
        <v>1389</v>
      </c>
      <c r="H144" s="30">
        <v>1</v>
      </c>
      <c r="I144" s="30" t="s">
        <v>404</v>
      </c>
      <c r="J144" s="46">
        <v>0</v>
      </c>
      <c r="K144" s="348">
        <v>0</v>
      </c>
      <c r="L144" s="120">
        <v>0</v>
      </c>
      <c r="M144" s="208">
        <f t="shared" si="38"/>
        <v>0</v>
      </c>
      <c r="N144" s="387">
        <v>0</v>
      </c>
      <c r="O144" s="208">
        <f>M144-N144</f>
        <v>0</v>
      </c>
      <c r="P144" s="368">
        <v>666.82</v>
      </c>
      <c r="Q144" s="59">
        <f t="shared" si="45"/>
        <v>0</v>
      </c>
      <c r="R144" s="33">
        <v>0</v>
      </c>
      <c r="S144" s="35">
        <f t="shared" si="39"/>
        <v>0</v>
      </c>
      <c r="T144" s="121">
        <v>0</v>
      </c>
      <c r="U144" s="35">
        <f t="shared" si="40"/>
        <v>0</v>
      </c>
      <c r="V144" s="33">
        <v>0</v>
      </c>
      <c r="W144" s="35">
        <f t="shared" si="41"/>
        <v>0</v>
      </c>
      <c r="X144" s="121">
        <v>0</v>
      </c>
      <c r="Y144" s="35">
        <f t="shared" si="42"/>
        <v>0</v>
      </c>
      <c r="Z144" s="83"/>
      <c r="AA144" s="327">
        <f t="shared" si="43"/>
        <v>0</v>
      </c>
      <c r="AB144" s="327">
        <f t="shared" si="33"/>
        <v>0</v>
      </c>
      <c r="AC144" s="311">
        <f t="shared" si="47"/>
        <v>0</v>
      </c>
      <c r="AD144" s="456">
        <f t="shared" si="44"/>
        <v>0</v>
      </c>
      <c r="AJ144" s="320">
        <f t="shared" si="48"/>
        <v>0</v>
      </c>
      <c r="AL144">
        <f t="shared" si="46"/>
        <v>0</v>
      </c>
    </row>
    <row r="145" spans="1:42" ht="21.75">
      <c r="A145" s="72">
        <v>10949</v>
      </c>
      <c r="B145" s="33">
        <v>143</v>
      </c>
      <c r="C145" s="83" t="s">
        <v>897</v>
      </c>
      <c r="D145" s="277" t="s">
        <v>896</v>
      </c>
      <c r="E145" s="261" t="s">
        <v>85</v>
      </c>
      <c r="F145" s="30">
        <v>2</v>
      </c>
      <c r="G145" s="40" t="s">
        <v>1393</v>
      </c>
      <c r="H145" s="33">
        <v>500</v>
      </c>
      <c r="I145" s="33" t="s">
        <v>1394</v>
      </c>
      <c r="J145" s="33">
        <v>16</v>
      </c>
      <c r="K145" s="348">
        <v>6</v>
      </c>
      <c r="L145" s="120">
        <v>10.666666666666666</v>
      </c>
      <c r="M145" s="208">
        <f t="shared" si="38"/>
        <v>11.977777777777778</v>
      </c>
      <c r="N145" s="387">
        <v>0</v>
      </c>
      <c r="O145" s="208">
        <v>12</v>
      </c>
      <c r="P145" s="368">
        <v>270</v>
      </c>
      <c r="Q145" s="59">
        <f t="shared" si="45"/>
        <v>3240</v>
      </c>
      <c r="R145" s="33">
        <v>3</v>
      </c>
      <c r="S145" s="35">
        <f t="shared" si="39"/>
        <v>810</v>
      </c>
      <c r="T145" s="121">
        <v>3</v>
      </c>
      <c r="U145" s="35">
        <f t="shared" si="40"/>
        <v>810</v>
      </c>
      <c r="V145" s="33">
        <v>3</v>
      </c>
      <c r="W145" s="35">
        <f t="shared" si="41"/>
        <v>810</v>
      </c>
      <c r="X145" s="121">
        <v>3</v>
      </c>
      <c r="Y145" s="35">
        <f t="shared" si="42"/>
        <v>810</v>
      </c>
      <c r="Z145" s="83"/>
      <c r="AA145" s="327">
        <f t="shared" si="43"/>
        <v>12</v>
      </c>
      <c r="AB145" s="327">
        <f t="shared" si="33"/>
        <v>0</v>
      </c>
      <c r="AC145" s="311">
        <f t="shared" si="47"/>
        <v>3</v>
      </c>
      <c r="AD145" s="456">
        <f t="shared" si="44"/>
        <v>810</v>
      </c>
      <c r="AG145">
        <v>8</v>
      </c>
      <c r="AH145">
        <v>2040</v>
      </c>
      <c r="AI145" s="294" t="s">
        <v>1535</v>
      </c>
      <c r="AJ145" s="320">
        <f t="shared" si="48"/>
        <v>10.666666666666666</v>
      </c>
      <c r="AL145">
        <f t="shared" si="46"/>
        <v>0</v>
      </c>
      <c r="AO145" s="232"/>
      <c r="AP145" s="232"/>
    </row>
    <row r="146" spans="1:47" ht="21.75">
      <c r="A146" s="72">
        <v>10949</v>
      </c>
      <c r="B146" s="33">
        <v>144</v>
      </c>
      <c r="C146" s="83" t="s">
        <v>899</v>
      </c>
      <c r="D146" s="277" t="s">
        <v>898</v>
      </c>
      <c r="E146" s="260" t="s">
        <v>501</v>
      </c>
      <c r="F146" s="30">
        <v>1</v>
      </c>
      <c r="G146" s="29" t="s">
        <v>1386</v>
      </c>
      <c r="H146" s="58">
        <v>500</v>
      </c>
      <c r="I146" s="58" t="s">
        <v>390</v>
      </c>
      <c r="J146" s="46">
        <v>119</v>
      </c>
      <c r="K146" s="348">
        <v>138</v>
      </c>
      <c r="L146" s="120">
        <v>96</v>
      </c>
      <c r="M146" s="208">
        <v>130</v>
      </c>
      <c r="N146" s="387">
        <v>30</v>
      </c>
      <c r="O146" s="208">
        <v>100</v>
      </c>
      <c r="P146" s="368">
        <v>350.96</v>
      </c>
      <c r="Q146" s="59">
        <f t="shared" si="45"/>
        <v>35096</v>
      </c>
      <c r="R146" s="33">
        <v>25</v>
      </c>
      <c r="S146" s="35">
        <f t="shared" si="39"/>
        <v>8774</v>
      </c>
      <c r="T146" s="121">
        <v>25</v>
      </c>
      <c r="U146" s="35">
        <f t="shared" si="40"/>
        <v>8774</v>
      </c>
      <c r="V146" s="33">
        <v>25</v>
      </c>
      <c r="W146" s="35">
        <f t="shared" si="41"/>
        <v>8774</v>
      </c>
      <c r="X146" s="121">
        <v>25</v>
      </c>
      <c r="Y146" s="35">
        <f t="shared" si="42"/>
        <v>8774</v>
      </c>
      <c r="Z146" s="83"/>
      <c r="AA146" s="327">
        <f t="shared" si="43"/>
        <v>100</v>
      </c>
      <c r="AB146" s="327">
        <f t="shared" si="33"/>
        <v>0</v>
      </c>
      <c r="AC146" s="311">
        <f t="shared" si="47"/>
        <v>25</v>
      </c>
      <c r="AD146" s="456">
        <f t="shared" si="44"/>
        <v>8774</v>
      </c>
      <c r="AG146">
        <v>72</v>
      </c>
      <c r="AH146">
        <v>25200</v>
      </c>
      <c r="AI146" s="294" t="s">
        <v>1537</v>
      </c>
      <c r="AJ146" s="320">
        <f t="shared" si="48"/>
        <v>96</v>
      </c>
      <c r="AL146">
        <f t="shared" si="46"/>
        <v>0</v>
      </c>
      <c r="AQ146" s="232"/>
      <c r="AR146" s="232"/>
      <c r="AS146" s="232"/>
      <c r="AT146" s="232"/>
      <c r="AU146" s="232"/>
    </row>
    <row r="147" spans="1:47" s="232" customFormat="1" ht="21.75">
      <c r="A147" s="72">
        <v>10949</v>
      </c>
      <c r="B147" s="33">
        <v>145</v>
      </c>
      <c r="C147" s="83"/>
      <c r="D147" s="277"/>
      <c r="E147" s="433" t="s">
        <v>1553</v>
      </c>
      <c r="F147" s="37">
        <v>1</v>
      </c>
      <c r="G147" s="40" t="s">
        <v>1389</v>
      </c>
      <c r="H147" s="37">
        <v>1</v>
      </c>
      <c r="I147" s="37" t="s">
        <v>404</v>
      </c>
      <c r="J147" s="37">
        <v>0</v>
      </c>
      <c r="K147" s="72">
        <v>0</v>
      </c>
      <c r="L147" s="120">
        <v>0</v>
      </c>
      <c r="M147" s="208">
        <f t="shared" si="38"/>
        <v>0</v>
      </c>
      <c r="N147" s="388">
        <v>0</v>
      </c>
      <c r="O147" s="208">
        <f>M147-N147</f>
        <v>0</v>
      </c>
      <c r="P147" s="370">
        <v>181.9</v>
      </c>
      <c r="Q147" s="59">
        <f t="shared" si="45"/>
        <v>0</v>
      </c>
      <c r="R147" s="37">
        <v>0</v>
      </c>
      <c r="S147" s="35">
        <f t="shared" si="39"/>
        <v>0</v>
      </c>
      <c r="T147" s="76">
        <v>0</v>
      </c>
      <c r="U147" s="35">
        <f t="shared" si="40"/>
        <v>0</v>
      </c>
      <c r="V147" s="76">
        <v>0</v>
      </c>
      <c r="W147" s="35">
        <f t="shared" si="41"/>
        <v>0</v>
      </c>
      <c r="X147" s="76">
        <v>0</v>
      </c>
      <c r="Y147" s="35">
        <f t="shared" si="42"/>
        <v>0</v>
      </c>
      <c r="Z147" s="83"/>
      <c r="AA147" s="327">
        <f t="shared" si="43"/>
        <v>0</v>
      </c>
      <c r="AB147" s="327">
        <f t="shared" si="33"/>
        <v>0</v>
      </c>
      <c r="AC147" s="311"/>
      <c r="AD147" s="456">
        <f t="shared" si="44"/>
        <v>0</v>
      </c>
      <c r="AE147" s="358"/>
      <c r="AF147" s="358"/>
      <c r="AG147">
        <v>20</v>
      </c>
      <c r="AH147">
        <v>3638</v>
      </c>
      <c r="AI147" s="294" t="s">
        <v>1533</v>
      </c>
      <c r="AJ147" s="320"/>
      <c r="AK147"/>
      <c r="AL147"/>
      <c r="AM147"/>
      <c r="AN147"/>
      <c r="AO147"/>
      <c r="AP147"/>
      <c r="AQ147"/>
      <c r="AR147"/>
      <c r="AS147"/>
      <c r="AT147"/>
      <c r="AU147"/>
    </row>
    <row r="148" spans="1:38" ht="21.75">
      <c r="A148" s="72">
        <v>10949</v>
      </c>
      <c r="B148" s="33">
        <v>146</v>
      </c>
      <c r="C148" s="83" t="s">
        <v>901</v>
      </c>
      <c r="D148" s="277" t="s">
        <v>900</v>
      </c>
      <c r="E148" s="260" t="s">
        <v>86</v>
      </c>
      <c r="F148" s="30">
        <v>1</v>
      </c>
      <c r="G148" s="29" t="s">
        <v>1389</v>
      </c>
      <c r="H148" s="33">
        <v>1</v>
      </c>
      <c r="I148" s="33" t="s">
        <v>391</v>
      </c>
      <c r="J148" s="46">
        <v>930</v>
      </c>
      <c r="K148" s="348">
        <v>750</v>
      </c>
      <c r="L148" s="120">
        <v>733.3333333333334</v>
      </c>
      <c r="M148" s="208">
        <f t="shared" si="38"/>
        <v>884.888888888889</v>
      </c>
      <c r="N148" s="387">
        <v>85</v>
      </c>
      <c r="O148" s="208">
        <v>800</v>
      </c>
      <c r="P148" s="368">
        <v>29</v>
      </c>
      <c r="Q148" s="59">
        <f aca="true" t="shared" si="49" ref="Q148:Q155">P148*O148</f>
        <v>23200</v>
      </c>
      <c r="R148" s="33">
        <v>200</v>
      </c>
      <c r="S148" s="35">
        <f t="shared" si="39"/>
        <v>5800</v>
      </c>
      <c r="T148" s="121">
        <v>200</v>
      </c>
      <c r="U148" s="35">
        <f t="shared" si="40"/>
        <v>5800</v>
      </c>
      <c r="V148" s="33">
        <v>200</v>
      </c>
      <c r="W148" s="35">
        <f t="shared" si="41"/>
        <v>5800</v>
      </c>
      <c r="X148" s="121">
        <v>200</v>
      </c>
      <c r="Y148" s="35">
        <f t="shared" si="42"/>
        <v>5800</v>
      </c>
      <c r="Z148" s="83"/>
      <c r="AA148" s="327">
        <f t="shared" si="43"/>
        <v>800</v>
      </c>
      <c r="AB148" s="327">
        <f t="shared" si="33"/>
        <v>0</v>
      </c>
      <c r="AC148" s="311">
        <f aca="true" t="shared" si="50" ref="AC148:AC154">O148/4</f>
        <v>200</v>
      </c>
      <c r="AD148" s="456">
        <f t="shared" si="44"/>
        <v>5800</v>
      </c>
      <c r="AG148">
        <v>550</v>
      </c>
      <c r="AH148">
        <v>15950</v>
      </c>
      <c r="AI148" s="294" t="s">
        <v>1537</v>
      </c>
      <c r="AJ148" s="320">
        <f aca="true" t="shared" si="51" ref="AJ148:AJ155">AG148/9*12</f>
        <v>733.3333333333334</v>
      </c>
      <c r="AL148">
        <f aca="true" t="shared" si="52" ref="AL148:AL154">AK148/H148</f>
        <v>0</v>
      </c>
    </row>
    <row r="149" spans="1:38" ht="21.75">
      <c r="A149" s="72">
        <v>10949</v>
      </c>
      <c r="B149" s="33">
        <v>147</v>
      </c>
      <c r="C149" s="83" t="s">
        <v>903</v>
      </c>
      <c r="D149" s="277" t="s">
        <v>902</v>
      </c>
      <c r="E149" s="260" t="s">
        <v>87</v>
      </c>
      <c r="F149" s="30">
        <v>1</v>
      </c>
      <c r="G149" s="29" t="s">
        <v>1386</v>
      </c>
      <c r="H149" s="33">
        <v>1000</v>
      </c>
      <c r="I149" s="33" t="s">
        <v>390</v>
      </c>
      <c r="J149" s="46">
        <v>245</v>
      </c>
      <c r="K149" s="348">
        <v>323</v>
      </c>
      <c r="L149" s="120">
        <v>312</v>
      </c>
      <c r="M149" s="208">
        <f t="shared" si="38"/>
        <v>322.6666666666667</v>
      </c>
      <c r="N149" s="387">
        <v>23</v>
      </c>
      <c r="O149" s="208">
        <v>300</v>
      </c>
      <c r="P149" s="368">
        <v>200</v>
      </c>
      <c r="Q149" s="59">
        <f t="shared" si="49"/>
        <v>60000</v>
      </c>
      <c r="R149" s="33">
        <v>80</v>
      </c>
      <c r="S149" s="35">
        <f t="shared" si="39"/>
        <v>16000</v>
      </c>
      <c r="T149" s="121">
        <v>70</v>
      </c>
      <c r="U149" s="35">
        <f t="shared" si="40"/>
        <v>14000</v>
      </c>
      <c r="V149" s="33">
        <v>80</v>
      </c>
      <c r="W149" s="35">
        <f t="shared" si="41"/>
        <v>16000</v>
      </c>
      <c r="X149" s="121">
        <v>70</v>
      </c>
      <c r="Y149" s="35">
        <f t="shared" si="42"/>
        <v>14000</v>
      </c>
      <c r="Z149" s="83"/>
      <c r="AA149" s="327">
        <f t="shared" si="43"/>
        <v>300</v>
      </c>
      <c r="AB149" s="327">
        <f t="shared" si="33"/>
        <v>0</v>
      </c>
      <c r="AC149" s="311">
        <f t="shared" si="50"/>
        <v>75</v>
      </c>
      <c r="AD149" s="456">
        <f t="shared" si="44"/>
        <v>15000</v>
      </c>
      <c r="AG149">
        <v>234</v>
      </c>
      <c r="AH149">
        <v>46378.30000000002</v>
      </c>
      <c r="AI149" s="294" t="s">
        <v>1537</v>
      </c>
      <c r="AJ149" s="320">
        <f t="shared" si="51"/>
        <v>312</v>
      </c>
      <c r="AL149">
        <f t="shared" si="52"/>
        <v>0</v>
      </c>
    </row>
    <row r="150" spans="1:42" ht="21.75">
      <c r="A150" s="72">
        <v>10949</v>
      </c>
      <c r="B150" s="33">
        <v>148</v>
      </c>
      <c r="C150" s="83" t="s">
        <v>905</v>
      </c>
      <c r="D150" s="277" t="s">
        <v>904</v>
      </c>
      <c r="E150" s="261" t="s">
        <v>88</v>
      </c>
      <c r="F150" s="30">
        <v>2</v>
      </c>
      <c r="G150" s="40" t="s">
        <v>1398</v>
      </c>
      <c r="H150" s="33">
        <v>450</v>
      </c>
      <c r="I150" s="33" t="s">
        <v>1391</v>
      </c>
      <c r="J150" s="33">
        <v>56</v>
      </c>
      <c r="K150" s="348">
        <v>99</v>
      </c>
      <c r="L150" s="120">
        <v>76</v>
      </c>
      <c r="M150" s="208">
        <f t="shared" si="38"/>
        <v>84.7</v>
      </c>
      <c r="N150" s="387">
        <v>13</v>
      </c>
      <c r="O150" s="208">
        <v>72</v>
      </c>
      <c r="P150" s="368">
        <v>32.1</v>
      </c>
      <c r="Q150" s="59">
        <f t="shared" si="49"/>
        <v>2311.2000000000003</v>
      </c>
      <c r="R150" s="33">
        <v>12</v>
      </c>
      <c r="S150" s="35">
        <f t="shared" si="39"/>
        <v>385.20000000000005</v>
      </c>
      <c r="T150" s="121">
        <v>24</v>
      </c>
      <c r="U150" s="35">
        <f t="shared" si="40"/>
        <v>770.4000000000001</v>
      </c>
      <c r="V150" s="33">
        <v>24</v>
      </c>
      <c r="W150" s="35">
        <f t="shared" si="41"/>
        <v>770.4000000000001</v>
      </c>
      <c r="X150" s="121">
        <v>12</v>
      </c>
      <c r="Y150" s="35">
        <f t="shared" si="42"/>
        <v>385.20000000000005</v>
      </c>
      <c r="Z150" s="83"/>
      <c r="AA150" s="327">
        <f t="shared" si="43"/>
        <v>72</v>
      </c>
      <c r="AB150" s="327">
        <f t="shared" si="33"/>
        <v>0</v>
      </c>
      <c r="AC150" s="311">
        <f t="shared" si="50"/>
        <v>18</v>
      </c>
      <c r="AD150" s="456">
        <f t="shared" si="44"/>
        <v>577.8000000000001</v>
      </c>
      <c r="AG150">
        <v>57</v>
      </c>
      <c r="AH150">
        <v>1829.7000000000005</v>
      </c>
      <c r="AI150" s="294" t="s">
        <v>1535</v>
      </c>
      <c r="AJ150" s="320">
        <f t="shared" si="51"/>
        <v>76</v>
      </c>
      <c r="AL150">
        <f t="shared" si="52"/>
        <v>0</v>
      </c>
      <c r="AO150" s="232"/>
      <c r="AP150" s="232"/>
    </row>
    <row r="151" spans="1:47" ht="21.75">
      <c r="A151" s="72">
        <v>10949</v>
      </c>
      <c r="B151" s="33">
        <v>149</v>
      </c>
      <c r="C151" s="83" t="s">
        <v>907</v>
      </c>
      <c r="D151" s="277" t="s">
        <v>906</v>
      </c>
      <c r="E151" s="260" t="s">
        <v>89</v>
      </c>
      <c r="F151" s="30">
        <v>1</v>
      </c>
      <c r="G151" s="29" t="s">
        <v>1389</v>
      </c>
      <c r="H151" s="33">
        <v>1</v>
      </c>
      <c r="I151" s="33" t="s">
        <v>407</v>
      </c>
      <c r="J151" s="46">
        <v>200</v>
      </c>
      <c r="K151" s="348">
        <v>200</v>
      </c>
      <c r="L151" s="120">
        <v>506.66666666666663</v>
      </c>
      <c r="M151" s="208">
        <v>550</v>
      </c>
      <c r="N151" s="387">
        <v>0</v>
      </c>
      <c r="O151" s="208">
        <v>550</v>
      </c>
      <c r="P151" s="368">
        <v>32.23</v>
      </c>
      <c r="Q151" s="59">
        <f t="shared" si="49"/>
        <v>17726.5</v>
      </c>
      <c r="R151" s="33">
        <v>150</v>
      </c>
      <c r="S151" s="35">
        <f t="shared" si="39"/>
        <v>4834.499999999999</v>
      </c>
      <c r="T151" s="121">
        <v>150</v>
      </c>
      <c r="U151" s="35">
        <f t="shared" si="40"/>
        <v>4834.499999999999</v>
      </c>
      <c r="V151" s="33">
        <v>150</v>
      </c>
      <c r="W151" s="35">
        <f t="shared" si="41"/>
        <v>4834.499999999999</v>
      </c>
      <c r="X151" s="121">
        <v>100</v>
      </c>
      <c r="Y151" s="35">
        <f t="shared" si="42"/>
        <v>3222.9999999999995</v>
      </c>
      <c r="Z151" s="83"/>
      <c r="AA151" s="327">
        <f t="shared" si="43"/>
        <v>550</v>
      </c>
      <c r="AB151" s="327">
        <f t="shared" si="33"/>
        <v>0</v>
      </c>
      <c r="AC151" s="311">
        <f t="shared" si="50"/>
        <v>137.5</v>
      </c>
      <c r="AD151" s="456">
        <f t="shared" si="44"/>
        <v>4431.625</v>
      </c>
      <c r="AG151">
        <v>380</v>
      </c>
      <c r="AH151">
        <v>12247.4</v>
      </c>
      <c r="AI151" s="294" t="s">
        <v>1454</v>
      </c>
      <c r="AJ151" s="320">
        <f t="shared" si="51"/>
        <v>506.66666666666663</v>
      </c>
      <c r="AL151">
        <f t="shared" si="52"/>
        <v>0</v>
      </c>
      <c r="AM151" s="232"/>
      <c r="AN151" s="232"/>
      <c r="AQ151" s="232"/>
      <c r="AR151" s="232"/>
      <c r="AS151" s="232"/>
      <c r="AT151" s="232"/>
      <c r="AU151" s="232"/>
    </row>
    <row r="152" spans="1:47" s="232" customFormat="1" ht="24" customHeight="1">
      <c r="A152" s="72">
        <v>10949</v>
      </c>
      <c r="B152" s="33">
        <v>150</v>
      </c>
      <c r="C152" s="83" t="s">
        <v>909</v>
      </c>
      <c r="D152" s="277" t="s">
        <v>908</v>
      </c>
      <c r="E152" s="260" t="s">
        <v>91</v>
      </c>
      <c r="F152" s="30">
        <v>1</v>
      </c>
      <c r="G152" s="29" t="s">
        <v>1386</v>
      </c>
      <c r="H152" s="33">
        <v>500</v>
      </c>
      <c r="I152" s="33" t="s">
        <v>390</v>
      </c>
      <c r="J152" s="46">
        <v>74</v>
      </c>
      <c r="K152" s="348">
        <v>47</v>
      </c>
      <c r="L152" s="120">
        <v>62.66666666666667</v>
      </c>
      <c r="M152" s="208">
        <f t="shared" si="38"/>
        <v>67.34444444444446</v>
      </c>
      <c r="N152" s="387">
        <v>2</v>
      </c>
      <c r="O152" s="208">
        <v>65</v>
      </c>
      <c r="P152" s="368">
        <v>140.07</v>
      </c>
      <c r="Q152" s="59">
        <f t="shared" si="49"/>
        <v>9104.55</v>
      </c>
      <c r="R152" s="33">
        <v>20</v>
      </c>
      <c r="S152" s="35">
        <f t="shared" si="39"/>
        <v>2801.3999999999996</v>
      </c>
      <c r="T152" s="121">
        <v>15</v>
      </c>
      <c r="U152" s="35">
        <f t="shared" si="40"/>
        <v>2101.0499999999997</v>
      </c>
      <c r="V152" s="33">
        <v>20</v>
      </c>
      <c r="W152" s="35">
        <f t="shared" si="41"/>
        <v>2801.3999999999996</v>
      </c>
      <c r="X152" s="121">
        <v>10</v>
      </c>
      <c r="Y152" s="35">
        <f t="shared" si="42"/>
        <v>1400.6999999999998</v>
      </c>
      <c r="Z152" s="83"/>
      <c r="AA152" s="327">
        <f t="shared" si="43"/>
        <v>65</v>
      </c>
      <c r="AB152" s="327">
        <f aca="true" t="shared" si="53" ref="AB152:AB215">O152-AA152</f>
        <v>0</v>
      </c>
      <c r="AC152" s="311">
        <f t="shared" si="50"/>
        <v>16.25</v>
      </c>
      <c r="AD152" s="456">
        <f t="shared" si="44"/>
        <v>2276.1375</v>
      </c>
      <c r="AE152" s="358"/>
      <c r="AF152" s="358"/>
      <c r="AG152">
        <v>47</v>
      </c>
      <c r="AH152">
        <v>6583.29</v>
      </c>
      <c r="AI152" s="294" t="s">
        <v>1533</v>
      </c>
      <c r="AJ152" s="320">
        <f t="shared" si="51"/>
        <v>62.66666666666667</v>
      </c>
      <c r="AK152"/>
      <c r="AL152">
        <f t="shared" si="52"/>
        <v>0</v>
      </c>
      <c r="AM152"/>
      <c r="AN152"/>
      <c r="AO152"/>
      <c r="AP152"/>
      <c r="AQ152"/>
      <c r="AR152"/>
      <c r="AS152"/>
      <c r="AT152"/>
      <c r="AU152"/>
    </row>
    <row r="153" spans="1:38" ht="21.75">
      <c r="A153" s="72">
        <v>10949</v>
      </c>
      <c r="B153" s="33">
        <v>151</v>
      </c>
      <c r="C153" s="83" t="s">
        <v>913</v>
      </c>
      <c r="D153" s="277" t="s">
        <v>912</v>
      </c>
      <c r="E153" s="260" t="s">
        <v>508</v>
      </c>
      <c r="F153" s="30">
        <v>1</v>
      </c>
      <c r="G153" s="29" t="s">
        <v>1386</v>
      </c>
      <c r="H153" s="33">
        <v>100</v>
      </c>
      <c r="I153" s="33" t="s">
        <v>390</v>
      </c>
      <c r="J153" s="46">
        <v>10</v>
      </c>
      <c r="K153" s="348">
        <v>0</v>
      </c>
      <c r="L153" s="120">
        <v>10.666666666666666</v>
      </c>
      <c r="M153" s="208">
        <v>10</v>
      </c>
      <c r="N153" s="387">
        <v>5</v>
      </c>
      <c r="O153" s="208">
        <v>5</v>
      </c>
      <c r="P153" s="368">
        <v>150</v>
      </c>
      <c r="Q153" s="59">
        <f t="shared" si="49"/>
        <v>750</v>
      </c>
      <c r="R153" s="33">
        <v>0</v>
      </c>
      <c r="S153" s="35">
        <f t="shared" si="39"/>
        <v>0</v>
      </c>
      <c r="T153" s="121">
        <v>3</v>
      </c>
      <c r="U153" s="35">
        <f t="shared" si="40"/>
        <v>450</v>
      </c>
      <c r="V153" s="33">
        <v>0</v>
      </c>
      <c r="W153" s="35">
        <f t="shared" si="41"/>
        <v>0</v>
      </c>
      <c r="X153" s="121">
        <v>2</v>
      </c>
      <c r="Y153" s="35">
        <f t="shared" si="42"/>
        <v>300</v>
      </c>
      <c r="Z153" s="83"/>
      <c r="AA153" s="327">
        <f t="shared" si="43"/>
        <v>5</v>
      </c>
      <c r="AB153" s="327">
        <f t="shared" si="53"/>
        <v>0</v>
      </c>
      <c r="AC153" s="311">
        <f t="shared" si="50"/>
        <v>1.25</v>
      </c>
      <c r="AD153" s="456">
        <f t="shared" si="44"/>
        <v>187.5</v>
      </c>
      <c r="AG153">
        <v>8</v>
      </c>
      <c r="AH153">
        <v>1200</v>
      </c>
      <c r="AI153" s="294" t="s">
        <v>1533</v>
      </c>
      <c r="AJ153" s="320">
        <f t="shared" si="51"/>
        <v>10.666666666666666</v>
      </c>
      <c r="AL153">
        <f t="shared" si="52"/>
        <v>0</v>
      </c>
    </row>
    <row r="154" spans="1:38" ht="21.75">
      <c r="A154" s="72">
        <v>10949</v>
      </c>
      <c r="B154" s="33">
        <v>152</v>
      </c>
      <c r="C154" s="129" t="s">
        <v>911</v>
      </c>
      <c r="D154" s="337" t="s">
        <v>910</v>
      </c>
      <c r="E154" s="279" t="s">
        <v>90</v>
      </c>
      <c r="F154" s="280">
        <v>1</v>
      </c>
      <c r="G154" s="226" t="s">
        <v>1389</v>
      </c>
      <c r="H154" s="227">
        <v>1</v>
      </c>
      <c r="I154" s="227" t="s">
        <v>404</v>
      </c>
      <c r="J154" s="227">
        <v>1970</v>
      </c>
      <c r="K154" s="348">
        <v>2160</v>
      </c>
      <c r="L154" s="120">
        <v>2466.6666666666665</v>
      </c>
      <c r="M154" s="208">
        <v>2550</v>
      </c>
      <c r="N154" s="387">
        <v>150</v>
      </c>
      <c r="O154" s="208">
        <v>2400</v>
      </c>
      <c r="P154" s="368">
        <v>4.82</v>
      </c>
      <c r="Q154" s="423">
        <f t="shared" si="49"/>
        <v>11568</v>
      </c>
      <c r="R154" s="227">
        <v>600</v>
      </c>
      <c r="S154" s="35">
        <f t="shared" si="39"/>
        <v>2892</v>
      </c>
      <c r="T154" s="237">
        <v>600</v>
      </c>
      <c r="U154" s="35">
        <f t="shared" si="40"/>
        <v>2892</v>
      </c>
      <c r="V154" s="227">
        <v>600</v>
      </c>
      <c r="W154" s="35">
        <f t="shared" si="41"/>
        <v>2892</v>
      </c>
      <c r="X154" s="237">
        <v>600</v>
      </c>
      <c r="Y154" s="35">
        <f t="shared" si="42"/>
        <v>2892</v>
      </c>
      <c r="Z154" s="129"/>
      <c r="AA154" s="327">
        <f t="shared" si="43"/>
        <v>2400</v>
      </c>
      <c r="AB154" s="327">
        <f t="shared" si="53"/>
        <v>0</v>
      </c>
      <c r="AC154" s="311">
        <f t="shared" si="50"/>
        <v>600</v>
      </c>
      <c r="AD154" s="456">
        <f t="shared" si="44"/>
        <v>2892</v>
      </c>
      <c r="AG154" s="232">
        <v>1850</v>
      </c>
      <c r="AH154" s="232">
        <v>8917</v>
      </c>
      <c r="AI154" s="317" t="s">
        <v>1454</v>
      </c>
      <c r="AJ154" s="320">
        <f t="shared" si="51"/>
        <v>2466.6666666666665</v>
      </c>
      <c r="AK154" s="232"/>
      <c r="AL154">
        <f t="shared" si="52"/>
        <v>0</v>
      </c>
    </row>
    <row r="155" spans="1:36" ht="21.75">
      <c r="A155" s="72">
        <v>10949</v>
      </c>
      <c r="B155" s="33">
        <v>153</v>
      </c>
      <c r="C155" s="40"/>
      <c r="D155" s="412"/>
      <c r="E155" s="261" t="s">
        <v>1554</v>
      </c>
      <c r="F155" s="33">
        <v>1</v>
      </c>
      <c r="G155" s="40" t="s">
        <v>1393</v>
      </c>
      <c r="H155" s="33">
        <v>100</v>
      </c>
      <c r="I155" s="33" t="s">
        <v>390</v>
      </c>
      <c r="J155" s="33">
        <v>0</v>
      </c>
      <c r="K155" s="46">
        <v>0</v>
      </c>
      <c r="L155" s="120">
        <v>13</v>
      </c>
      <c r="M155" s="208">
        <v>15</v>
      </c>
      <c r="N155" s="406">
        <v>0</v>
      </c>
      <c r="O155" s="208">
        <v>15</v>
      </c>
      <c r="P155" s="368">
        <v>244</v>
      </c>
      <c r="Q155" s="59">
        <f t="shared" si="49"/>
        <v>3660</v>
      </c>
      <c r="R155" s="33">
        <v>5</v>
      </c>
      <c r="S155" s="35">
        <f t="shared" si="39"/>
        <v>1220</v>
      </c>
      <c r="T155" s="33">
        <v>5</v>
      </c>
      <c r="U155" s="35">
        <f t="shared" si="40"/>
        <v>1220</v>
      </c>
      <c r="V155" s="33">
        <v>5</v>
      </c>
      <c r="W155" s="35">
        <f t="shared" si="41"/>
        <v>1220</v>
      </c>
      <c r="X155" s="33">
        <v>0</v>
      </c>
      <c r="Y155" s="35">
        <f t="shared" si="42"/>
        <v>0</v>
      </c>
      <c r="Z155" s="40"/>
      <c r="AA155" s="327">
        <f t="shared" si="43"/>
        <v>15</v>
      </c>
      <c r="AB155" s="327">
        <f t="shared" si="53"/>
        <v>0</v>
      </c>
      <c r="AD155" s="456">
        <f t="shared" si="44"/>
        <v>915</v>
      </c>
      <c r="AG155">
        <v>10</v>
      </c>
      <c r="AH155">
        <v>2440</v>
      </c>
      <c r="AI155" s="294" t="s">
        <v>1533</v>
      </c>
      <c r="AJ155" s="320">
        <f t="shared" si="51"/>
        <v>13.333333333333334</v>
      </c>
    </row>
    <row r="156" spans="1:38" ht="21.75">
      <c r="A156" s="72">
        <v>10949</v>
      </c>
      <c r="B156" s="33">
        <v>154</v>
      </c>
      <c r="C156" s="83" t="s">
        <v>915</v>
      </c>
      <c r="D156" s="277" t="s">
        <v>914</v>
      </c>
      <c r="E156" s="261" t="s">
        <v>481</v>
      </c>
      <c r="F156" s="30">
        <v>1</v>
      </c>
      <c r="G156" s="40" t="s">
        <v>1393</v>
      </c>
      <c r="H156" s="33">
        <v>100</v>
      </c>
      <c r="I156" s="33" t="s">
        <v>1394</v>
      </c>
      <c r="J156" s="46">
        <v>1532</v>
      </c>
      <c r="K156" s="348">
        <v>1723</v>
      </c>
      <c r="L156" s="120">
        <v>1157.3333333333333</v>
      </c>
      <c r="M156" s="208">
        <v>1440</v>
      </c>
      <c r="N156" s="387">
        <v>240</v>
      </c>
      <c r="O156" s="208">
        <v>1200</v>
      </c>
      <c r="P156" s="369">
        <v>53.5</v>
      </c>
      <c r="Q156" s="59">
        <f aca="true" t="shared" si="54" ref="Q156:Q200">P156*O156</f>
        <v>64200</v>
      </c>
      <c r="R156" s="33">
        <v>300</v>
      </c>
      <c r="S156" s="35">
        <f t="shared" si="39"/>
        <v>16050</v>
      </c>
      <c r="T156" s="121">
        <v>300</v>
      </c>
      <c r="U156" s="35">
        <f t="shared" si="40"/>
        <v>16050</v>
      </c>
      <c r="V156" s="33">
        <v>300</v>
      </c>
      <c r="W156" s="35">
        <f t="shared" si="41"/>
        <v>16050</v>
      </c>
      <c r="X156" s="121">
        <v>300</v>
      </c>
      <c r="Y156" s="35">
        <f t="shared" si="42"/>
        <v>16050</v>
      </c>
      <c r="Z156" s="83"/>
      <c r="AA156" s="327">
        <f t="shared" si="43"/>
        <v>1200</v>
      </c>
      <c r="AB156" s="327">
        <f t="shared" si="53"/>
        <v>0</v>
      </c>
      <c r="AC156" s="311">
        <f aca="true" t="shared" si="55" ref="AC156:AC199">O156/4</f>
        <v>300</v>
      </c>
      <c r="AD156" s="456">
        <f t="shared" si="44"/>
        <v>16050</v>
      </c>
      <c r="AE156" s="365"/>
      <c r="AF156" s="365"/>
      <c r="AG156">
        <v>868</v>
      </c>
      <c r="AH156">
        <v>46438</v>
      </c>
      <c r="AI156" s="294" t="s">
        <v>1536</v>
      </c>
      <c r="AJ156" s="320">
        <f aca="true" t="shared" si="56" ref="AJ156:AJ193">AG156/9*12</f>
        <v>1157.3333333333333</v>
      </c>
      <c r="AL156">
        <f aca="true" t="shared" si="57" ref="AL156:AL199">AK156/H156</f>
        <v>0</v>
      </c>
    </row>
    <row r="157" spans="1:40" ht="21.75">
      <c r="A157" s="72">
        <v>10949</v>
      </c>
      <c r="B157" s="33">
        <v>155</v>
      </c>
      <c r="C157" s="83" t="s">
        <v>917</v>
      </c>
      <c r="D157" s="277" t="s">
        <v>916</v>
      </c>
      <c r="E157" s="260" t="s">
        <v>92</v>
      </c>
      <c r="F157" s="30">
        <v>1</v>
      </c>
      <c r="G157" s="29" t="s">
        <v>1389</v>
      </c>
      <c r="H157" s="33">
        <v>1</v>
      </c>
      <c r="I157" s="33" t="s">
        <v>404</v>
      </c>
      <c r="J157" s="46">
        <v>550</v>
      </c>
      <c r="K157" s="348">
        <v>400</v>
      </c>
      <c r="L157" s="120">
        <v>466.66666666666663</v>
      </c>
      <c r="M157" s="208">
        <f t="shared" si="38"/>
        <v>519.4444444444445</v>
      </c>
      <c r="N157" s="387">
        <v>19</v>
      </c>
      <c r="O157" s="208">
        <v>500</v>
      </c>
      <c r="P157" s="368">
        <v>5.35</v>
      </c>
      <c r="Q157" s="59">
        <f t="shared" si="54"/>
        <v>2675</v>
      </c>
      <c r="R157" s="33">
        <v>150</v>
      </c>
      <c r="S157" s="35">
        <f t="shared" si="39"/>
        <v>802.5</v>
      </c>
      <c r="T157" s="121">
        <v>100</v>
      </c>
      <c r="U157" s="35">
        <f t="shared" si="40"/>
        <v>535</v>
      </c>
      <c r="V157" s="33">
        <v>150</v>
      </c>
      <c r="W157" s="35">
        <f t="shared" si="41"/>
        <v>802.5</v>
      </c>
      <c r="X157" s="121">
        <v>100</v>
      </c>
      <c r="Y157" s="35">
        <f t="shared" si="42"/>
        <v>535</v>
      </c>
      <c r="Z157" s="83"/>
      <c r="AA157" s="327">
        <f t="shared" si="43"/>
        <v>500</v>
      </c>
      <c r="AB157" s="327">
        <f t="shared" si="53"/>
        <v>0</v>
      </c>
      <c r="AC157" s="311">
        <f t="shared" si="55"/>
        <v>125</v>
      </c>
      <c r="AD157" s="456">
        <f t="shared" si="44"/>
        <v>668.75</v>
      </c>
      <c r="AE157" s="365"/>
      <c r="AF157" s="365"/>
      <c r="AG157">
        <v>350</v>
      </c>
      <c r="AH157">
        <v>1707.5</v>
      </c>
      <c r="AI157" s="294" t="s">
        <v>1533</v>
      </c>
      <c r="AJ157" s="320">
        <f t="shared" si="56"/>
        <v>466.66666666666663</v>
      </c>
      <c r="AL157">
        <f t="shared" si="57"/>
        <v>0</v>
      </c>
      <c r="AM157" s="232"/>
      <c r="AN157" s="232"/>
    </row>
    <row r="158" spans="1:38" ht="21.75">
      <c r="A158" s="72">
        <v>10949</v>
      </c>
      <c r="B158" s="33">
        <v>156</v>
      </c>
      <c r="C158" s="83" t="s">
        <v>919</v>
      </c>
      <c r="D158" s="277" t="s">
        <v>918</v>
      </c>
      <c r="E158" s="260" t="s">
        <v>93</v>
      </c>
      <c r="F158" s="30">
        <v>1</v>
      </c>
      <c r="G158" s="29" t="s">
        <v>1398</v>
      </c>
      <c r="H158" s="33">
        <v>30</v>
      </c>
      <c r="I158" s="33" t="s">
        <v>1391</v>
      </c>
      <c r="J158" s="46">
        <v>322</v>
      </c>
      <c r="K158" s="348">
        <v>264</v>
      </c>
      <c r="L158" s="120">
        <v>276</v>
      </c>
      <c r="M158" s="208">
        <f t="shared" si="38"/>
        <v>316.06666666666666</v>
      </c>
      <c r="N158" s="387">
        <v>136</v>
      </c>
      <c r="O158" s="208">
        <v>180</v>
      </c>
      <c r="P158" s="376">
        <v>9</v>
      </c>
      <c r="Q158" s="59">
        <f t="shared" si="54"/>
        <v>1620</v>
      </c>
      <c r="R158" s="33">
        <v>0</v>
      </c>
      <c r="S158" s="35">
        <f t="shared" si="39"/>
        <v>0</v>
      </c>
      <c r="T158" s="121">
        <v>0</v>
      </c>
      <c r="U158" s="35">
        <f t="shared" si="40"/>
        <v>0</v>
      </c>
      <c r="V158" s="33">
        <v>180</v>
      </c>
      <c r="W158" s="35">
        <f t="shared" si="41"/>
        <v>1620</v>
      </c>
      <c r="X158" s="121">
        <v>0</v>
      </c>
      <c r="Y158" s="35">
        <f t="shared" si="42"/>
        <v>0</v>
      </c>
      <c r="Z158" s="83"/>
      <c r="AA158" s="327">
        <f t="shared" si="43"/>
        <v>180</v>
      </c>
      <c r="AB158" s="327">
        <f t="shared" si="53"/>
        <v>0</v>
      </c>
      <c r="AC158" s="311">
        <f t="shared" si="55"/>
        <v>45</v>
      </c>
      <c r="AD158" s="456">
        <f t="shared" si="44"/>
        <v>405</v>
      </c>
      <c r="AE158" s="365"/>
      <c r="AF158" s="365"/>
      <c r="AG158">
        <v>207</v>
      </c>
      <c r="AH158">
        <v>1863</v>
      </c>
      <c r="AI158" s="294" t="s">
        <v>1533</v>
      </c>
      <c r="AJ158" s="320">
        <f t="shared" si="56"/>
        <v>276</v>
      </c>
      <c r="AL158">
        <f t="shared" si="57"/>
        <v>0</v>
      </c>
    </row>
    <row r="159" spans="1:38" ht="21.75">
      <c r="A159" s="72">
        <v>10949</v>
      </c>
      <c r="B159" s="33">
        <v>157</v>
      </c>
      <c r="C159" s="83" t="s">
        <v>921</v>
      </c>
      <c r="D159" s="277" t="s">
        <v>920</v>
      </c>
      <c r="E159" s="260" t="s">
        <v>94</v>
      </c>
      <c r="F159" s="30">
        <v>1</v>
      </c>
      <c r="G159" s="29" t="s">
        <v>1386</v>
      </c>
      <c r="H159" s="33">
        <v>500</v>
      </c>
      <c r="I159" s="33" t="s">
        <v>390</v>
      </c>
      <c r="J159" s="68">
        <v>1559</v>
      </c>
      <c r="K159" s="352">
        <v>1254</v>
      </c>
      <c r="L159" s="120">
        <v>702.6666666666667</v>
      </c>
      <c r="M159" s="208">
        <v>978</v>
      </c>
      <c r="N159" s="387">
        <v>178</v>
      </c>
      <c r="O159" s="208">
        <v>800</v>
      </c>
      <c r="P159" s="368">
        <v>95</v>
      </c>
      <c r="Q159" s="59">
        <f t="shared" si="54"/>
        <v>76000</v>
      </c>
      <c r="R159" s="33">
        <v>200</v>
      </c>
      <c r="S159" s="35">
        <f t="shared" si="39"/>
        <v>19000</v>
      </c>
      <c r="T159" s="121">
        <v>200</v>
      </c>
      <c r="U159" s="35">
        <f t="shared" si="40"/>
        <v>19000</v>
      </c>
      <c r="V159" s="33">
        <v>200</v>
      </c>
      <c r="W159" s="35">
        <f t="shared" si="41"/>
        <v>19000</v>
      </c>
      <c r="X159" s="121">
        <v>200</v>
      </c>
      <c r="Y159" s="35">
        <f t="shared" si="42"/>
        <v>19000</v>
      </c>
      <c r="Z159" s="83"/>
      <c r="AA159" s="327">
        <f t="shared" si="43"/>
        <v>800</v>
      </c>
      <c r="AB159" s="327">
        <f t="shared" si="53"/>
        <v>0</v>
      </c>
      <c r="AC159" s="311">
        <f t="shared" si="55"/>
        <v>200</v>
      </c>
      <c r="AD159" s="456">
        <f t="shared" si="44"/>
        <v>19000</v>
      </c>
      <c r="AG159">
        <v>527</v>
      </c>
      <c r="AH159">
        <v>50045</v>
      </c>
      <c r="AI159" s="294" t="s">
        <v>1536</v>
      </c>
      <c r="AJ159" s="320">
        <f t="shared" si="56"/>
        <v>702.6666666666667</v>
      </c>
      <c r="AL159">
        <f t="shared" si="57"/>
        <v>0</v>
      </c>
    </row>
    <row r="160" spans="1:38" ht="21.75">
      <c r="A160" s="72">
        <v>10949</v>
      </c>
      <c r="B160" s="33">
        <v>158</v>
      </c>
      <c r="C160" s="129" t="s">
        <v>923</v>
      </c>
      <c r="D160" s="337" t="s">
        <v>922</v>
      </c>
      <c r="E160" s="282" t="s">
        <v>531</v>
      </c>
      <c r="F160" s="280">
        <v>1</v>
      </c>
      <c r="G160" s="283" t="s">
        <v>1386</v>
      </c>
      <c r="H160" s="227">
        <v>500</v>
      </c>
      <c r="I160" s="227" t="s">
        <v>390</v>
      </c>
      <c r="J160" s="227">
        <v>442</v>
      </c>
      <c r="K160" s="348">
        <v>996</v>
      </c>
      <c r="L160" s="120">
        <v>1786.6666666666665</v>
      </c>
      <c r="M160" s="208">
        <v>2500</v>
      </c>
      <c r="N160" s="387">
        <v>100</v>
      </c>
      <c r="O160" s="208">
        <v>2400</v>
      </c>
      <c r="P160" s="368">
        <v>85</v>
      </c>
      <c r="Q160" s="423">
        <f t="shared" si="54"/>
        <v>204000</v>
      </c>
      <c r="R160" s="227">
        <v>600</v>
      </c>
      <c r="S160" s="35">
        <f t="shared" si="39"/>
        <v>51000</v>
      </c>
      <c r="T160" s="237">
        <v>600</v>
      </c>
      <c r="U160" s="35">
        <f t="shared" si="40"/>
        <v>51000</v>
      </c>
      <c r="V160" s="227">
        <v>600</v>
      </c>
      <c r="W160" s="35">
        <f t="shared" si="41"/>
        <v>51000</v>
      </c>
      <c r="X160" s="237">
        <v>600</v>
      </c>
      <c r="Y160" s="35">
        <f t="shared" si="42"/>
        <v>51000</v>
      </c>
      <c r="Z160" s="129"/>
      <c r="AA160" s="327">
        <f t="shared" si="43"/>
        <v>2400</v>
      </c>
      <c r="AB160" s="327">
        <f t="shared" si="53"/>
        <v>0</v>
      </c>
      <c r="AC160" s="311">
        <f t="shared" si="55"/>
        <v>600</v>
      </c>
      <c r="AD160" s="456">
        <f t="shared" si="44"/>
        <v>51000</v>
      </c>
      <c r="AG160" s="232">
        <v>1340</v>
      </c>
      <c r="AH160" s="232">
        <v>100500</v>
      </c>
      <c r="AI160" s="317" t="s">
        <v>1537</v>
      </c>
      <c r="AJ160" s="320">
        <f t="shared" si="56"/>
        <v>1786.6666666666665</v>
      </c>
      <c r="AK160" s="232"/>
      <c r="AL160">
        <f t="shared" si="57"/>
        <v>0</v>
      </c>
    </row>
    <row r="161" spans="1:38" ht="21.75">
      <c r="A161" s="72">
        <v>10949</v>
      </c>
      <c r="B161" s="33">
        <v>159</v>
      </c>
      <c r="C161" s="83" t="s">
        <v>925</v>
      </c>
      <c r="D161" s="277" t="s">
        <v>924</v>
      </c>
      <c r="E161" s="260" t="s">
        <v>95</v>
      </c>
      <c r="F161" s="30">
        <v>1</v>
      </c>
      <c r="G161" s="29" t="s">
        <v>1389</v>
      </c>
      <c r="H161" s="33">
        <v>1</v>
      </c>
      <c r="I161" s="33" t="s">
        <v>403</v>
      </c>
      <c r="J161" s="46">
        <v>85</v>
      </c>
      <c r="K161" s="348">
        <v>51</v>
      </c>
      <c r="L161" s="120">
        <v>85.33333333333333</v>
      </c>
      <c r="M161" s="208">
        <f t="shared" si="38"/>
        <v>81.15555555555555</v>
      </c>
      <c r="N161" s="387">
        <v>21</v>
      </c>
      <c r="O161" s="208">
        <v>60</v>
      </c>
      <c r="P161" s="368">
        <v>33</v>
      </c>
      <c r="Q161" s="59">
        <f t="shared" si="54"/>
        <v>1980</v>
      </c>
      <c r="R161" s="33">
        <v>20</v>
      </c>
      <c r="S161" s="35">
        <f t="shared" si="39"/>
        <v>660</v>
      </c>
      <c r="T161" s="121">
        <v>20</v>
      </c>
      <c r="U161" s="35">
        <f t="shared" si="40"/>
        <v>660</v>
      </c>
      <c r="V161" s="33">
        <v>20</v>
      </c>
      <c r="W161" s="35">
        <f t="shared" si="41"/>
        <v>660</v>
      </c>
      <c r="X161" s="121">
        <v>0</v>
      </c>
      <c r="Y161" s="35">
        <f t="shared" si="42"/>
        <v>0</v>
      </c>
      <c r="Z161" s="83"/>
      <c r="AA161" s="327">
        <f t="shared" si="43"/>
        <v>60</v>
      </c>
      <c r="AB161" s="327">
        <f t="shared" si="53"/>
        <v>0</v>
      </c>
      <c r="AC161" s="311">
        <f t="shared" si="55"/>
        <v>15</v>
      </c>
      <c r="AD161" s="456">
        <f t="shared" si="44"/>
        <v>495</v>
      </c>
      <c r="AG161">
        <v>64</v>
      </c>
      <c r="AH161">
        <v>2112</v>
      </c>
      <c r="AI161" s="294" t="s">
        <v>1454</v>
      </c>
      <c r="AJ161" s="320">
        <f t="shared" si="56"/>
        <v>85.33333333333333</v>
      </c>
      <c r="AL161">
        <f t="shared" si="57"/>
        <v>0</v>
      </c>
    </row>
    <row r="162" spans="1:38" ht="21.75">
      <c r="A162" s="72">
        <v>10949</v>
      </c>
      <c r="B162" s="33">
        <v>160</v>
      </c>
      <c r="C162" s="83" t="s">
        <v>927</v>
      </c>
      <c r="D162" s="277" t="s">
        <v>926</v>
      </c>
      <c r="E162" s="260" t="s">
        <v>96</v>
      </c>
      <c r="F162" s="30">
        <v>1</v>
      </c>
      <c r="G162" s="29" t="s">
        <v>1389</v>
      </c>
      <c r="H162" s="33">
        <v>1</v>
      </c>
      <c r="I162" s="33" t="s">
        <v>403</v>
      </c>
      <c r="J162" s="46">
        <v>103</v>
      </c>
      <c r="K162" s="348">
        <v>174</v>
      </c>
      <c r="L162" s="120">
        <v>149.33333333333334</v>
      </c>
      <c r="M162" s="208">
        <v>160</v>
      </c>
      <c r="N162" s="387">
        <v>0</v>
      </c>
      <c r="O162" s="208">
        <v>160</v>
      </c>
      <c r="P162" s="368">
        <v>27</v>
      </c>
      <c r="Q162" s="59">
        <f t="shared" si="54"/>
        <v>4320</v>
      </c>
      <c r="R162" s="33">
        <v>40</v>
      </c>
      <c r="S162" s="35">
        <f t="shared" si="39"/>
        <v>1080</v>
      </c>
      <c r="T162" s="121">
        <v>40</v>
      </c>
      <c r="U162" s="35">
        <f t="shared" si="40"/>
        <v>1080</v>
      </c>
      <c r="V162" s="33">
        <v>40</v>
      </c>
      <c r="W162" s="35">
        <f t="shared" si="41"/>
        <v>1080</v>
      </c>
      <c r="X162" s="121">
        <v>40</v>
      </c>
      <c r="Y162" s="35">
        <f t="shared" si="42"/>
        <v>1080</v>
      </c>
      <c r="Z162" s="83"/>
      <c r="AA162" s="327">
        <f t="shared" si="43"/>
        <v>160</v>
      </c>
      <c r="AB162" s="327">
        <f t="shared" si="53"/>
        <v>0</v>
      </c>
      <c r="AC162" s="311">
        <f t="shared" si="55"/>
        <v>40</v>
      </c>
      <c r="AD162" s="456">
        <f t="shared" si="44"/>
        <v>1080</v>
      </c>
      <c r="AG162">
        <v>112</v>
      </c>
      <c r="AH162">
        <v>3024</v>
      </c>
      <c r="AI162" s="294" t="s">
        <v>1454</v>
      </c>
      <c r="AJ162" s="320">
        <f t="shared" si="56"/>
        <v>149.33333333333334</v>
      </c>
      <c r="AL162">
        <f t="shared" si="57"/>
        <v>0</v>
      </c>
    </row>
    <row r="163" spans="1:38" ht="21.75">
      <c r="A163" s="72">
        <v>10949</v>
      </c>
      <c r="B163" s="33">
        <v>161</v>
      </c>
      <c r="C163" s="83" t="s">
        <v>929</v>
      </c>
      <c r="D163" s="277" t="s">
        <v>928</v>
      </c>
      <c r="E163" s="260" t="s">
        <v>97</v>
      </c>
      <c r="F163" s="30">
        <v>1</v>
      </c>
      <c r="G163" s="29" t="s">
        <v>1389</v>
      </c>
      <c r="H163" s="33">
        <v>1</v>
      </c>
      <c r="I163" s="33" t="s">
        <v>403</v>
      </c>
      <c r="J163" s="46">
        <v>210</v>
      </c>
      <c r="K163" s="348">
        <v>296</v>
      </c>
      <c r="L163" s="120">
        <v>222.66666666666669</v>
      </c>
      <c r="M163" s="208">
        <v>270</v>
      </c>
      <c r="N163" s="387">
        <v>10</v>
      </c>
      <c r="O163" s="208">
        <v>260</v>
      </c>
      <c r="P163" s="368">
        <v>27</v>
      </c>
      <c r="Q163" s="59">
        <f t="shared" si="54"/>
        <v>7020</v>
      </c>
      <c r="R163" s="33">
        <v>60</v>
      </c>
      <c r="S163" s="35">
        <f t="shared" si="39"/>
        <v>1620</v>
      </c>
      <c r="T163" s="121">
        <v>80</v>
      </c>
      <c r="U163" s="35">
        <f t="shared" si="40"/>
        <v>2160</v>
      </c>
      <c r="V163" s="33">
        <v>60</v>
      </c>
      <c r="W163" s="35">
        <f t="shared" si="41"/>
        <v>1620</v>
      </c>
      <c r="X163" s="121">
        <v>60</v>
      </c>
      <c r="Y163" s="35">
        <f t="shared" si="42"/>
        <v>1620</v>
      </c>
      <c r="Z163" s="83"/>
      <c r="AA163" s="327">
        <f t="shared" si="43"/>
        <v>260</v>
      </c>
      <c r="AB163" s="327">
        <f t="shared" si="53"/>
        <v>0</v>
      </c>
      <c r="AC163" s="311">
        <f t="shared" si="55"/>
        <v>65</v>
      </c>
      <c r="AD163" s="456">
        <f t="shared" si="44"/>
        <v>1755</v>
      </c>
      <c r="AE163" s="364" t="s">
        <v>1531</v>
      </c>
      <c r="AF163" s="364" t="s">
        <v>1532</v>
      </c>
      <c r="AG163">
        <v>167</v>
      </c>
      <c r="AH163">
        <v>4509</v>
      </c>
      <c r="AI163" s="297" t="s">
        <v>1454</v>
      </c>
      <c r="AJ163" s="320">
        <f t="shared" si="56"/>
        <v>222.66666666666669</v>
      </c>
      <c r="AL163">
        <f t="shared" si="57"/>
        <v>0</v>
      </c>
    </row>
    <row r="164" spans="1:38" ht="21.75">
      <c r="A164" s="72">
        <v>10949</v>
      </c>
      <c r="B164" s="33">
        <v>162</v>
      </c>
      <c r="C164" s="83" t="s">
        <v>931</v>
      </c>
      <c r="D164" s="277" t="s">
        <v>930</v>
      </c>
      <c r="E164" s="260" t="s">
        <v>98</v>
      </c>
      <c r="F164" s="30">
        <v>1</v>
      </c>
      <c r="G164" s="29" t="s">
        <v>1389</v>
      </c>
      <c r="H164" s="33">
        <v>1</v>
      </c>
      <c r="I164" s="33" t="s">
        <v>403</v>
      </c>
      <c r="J164" s="46">
        <v>353</v>
      </c>
      <c r="K164" s="348">
        <v>584</v>
      </c>
      <c r="L164" s="120">
        <v>572</v>
      </c>
      <c r="M164" s="208">
        <v>635</v>
      </c>
      <c r="N164" s="387">
        <v>75</v>
      </c>
      <c r="O164" s="208">
        <v>560</v>
      </c>
      <c r="P164" s="368">
        <v>27</v>
      </c>
      <c r="Q164" s="59">
        <f t="shared" si="54"/>
        <v>15120</v>
      </c>
      <c r="R164" s="33">
        <v>140</v>
      </c>
      <c r="S164" s="35">
        <f t="shared" si="39"/>
        <v>3780</v>
      </c>
      <c r="T164" s="121">
        <v>140</v>
      </c>
      <c r="U164" s="35">
        <f t="shared" si="40"/>
        <v>3780</v>
      </c>
      <c r="V164" s="33">
        <v>140</v>
      </c>
      <c r="W164" s="35">
        <f t="shared" si="41"/>
        <v>3780</v>
      </c>
      <c r="X164" s="121">
        <v>140</v>
      </c>
      <c r="Y164" s="35">
        <f t="shared" si="42"/>
        <v>3780</v>
      </c>
      <c r="Z164" s="83"/>
      <c r="AA164" s="327">
        <f t="shared" si="43"/>
        <v>560</v>
      </c>
      <c r="AB164" s="327">
        <f t="shared" si="53"/>
        <v>0</v>
      </c>
      <c r="AC164" s="311">
        <f t="shared" si="55"/>
        <v>140</v>
      </c>
      <c r="AD164" s="456">
        <f t="shared" si="44"/>
        <v>3780</v>
      </c>
      <c r="AE164" s="364" t="s">
        <v>1531</v>
      </c>
      <c r="AF164" s="364" t="s">
        <v>1532</v>
      </c>
      <c r="AG164">
        <v>429</v>
      </c>
      <c r="AH164">
        <v>11154</v>
      </c>
      <c r="AI164" s="297" t="s">
        <v>1456</v>
      </c>
      <c r="AJ164" s="320">
        <f t="shared" si="56"/>
        <v>572</v>
      </c>
      <c r="AL164">
        <f t="shared" si="57"/>
        <v>0</v>
      </c>
    </row>
    <row r="165" spans="1:38" ht="21.75">
      <c r="A165" s="72">
        <v>10949</v>
      </c>
      <c r="B165" s="33">
        <v>163</v>
      </c>
      <c r="C165" s="83" t="s">
        <v>933</v>
      </c>
      <c r="D165" s="277" t="s">
        <v>932</v>
      </c>
      <c r="E165" s="260" t="s">
        <v>99</v>
      </c>
      <c r="F165" s="30">
        <v>1</v>
      </c>
      <c r="G165" s="29" t="s">
        <v>1389</v>
      </c>
      <c r="H165" s="33">
        <v>1</v>
      </c>
      <c r="I165" s="33" t="s">
        <v>403</v>
      </c>
      <c r="J165" s="68">
        <v>2161</v>
      </c>
      <c r="K165" s="352">
        <v>2518</v>
      </c>
      <c r="L165" s="120">
        <v>1926.6666666666665</v>
      </c>
      <c r="M165" s="208">
        <f t="shared" si="38"/>
        <v>2422.0777777777776</v>
      </c>
      <c r="N165" s="387">
        <v>422</v>
      </c>
      <c r="O165" s="208">
        <v>2000</v>
      </c>
      <c r="P165" s="368">
        <v>31</v>
      </c>
      <c r="Q165" s="59">
        <f t="shared" si="54"/>
        <v>62000</v>
      </c>
      <c r="R165" s="33">
        <v>500</v>
      </c>
      <c r="S165" s="35">
        <f t="shared" si="39"/>
        <v>15500</v>
      </c>
      <c r="T165" s="121">
        <v>500</v>
      </c>
      <c r="U165" s="35">
        <f t="shared" si="40"/>
        <v>15500</v>
      </c>
      <c r="V165" s="33">
        <v>500</v>
      </c>
      <c r="W165" s="35">
        <f t="shared" si="41"/>
        <v>15500</v>
      </c>
      <c r="X165" s="121">
        <v>500</v>
      </c>
      <c r="Y165" s="35">
        <f t="shared" si="42"/>
        <v>15500</v>
      </c>
      <c r="Z165" s="83"/>
      <c r="AA165" s="327">
        <f t="shared" si="43"/>
        <v>2000</v>
      </c>
      <c r="AB165" s="327">
        <f t="shared" si="53"/>
        <v>0</v>
      </c>
      <c r="AC165" s="311">
        <f t="shared" si="55"/>
        <v>500</v>
      </c>
      <c r="AD165" s="456">
        <f t="shared" si="44"/>
        <v>15500</v>
      </c>
      <c r="AE165" s="364">
        <v>1</v>
      </c>
      <c r="AF165" s="364" t="s">
        <v>1532</v>
      </c>
      <c r="AG165">
        <v>1445</v>
      </c>
      <c r="AH165">
        <v>43595</v>
      </c>
      <c r="AI165" s="297" t="s">
        <v>1455</v>
      </c>
      <c r="AJ165" s="320">
        <f t="shared" si="56"/>
        <v>1926.6666666666665</v>
      </c>
      <c r="AL165">
        <f t="shared" si="57"/>
        <v>0</v>
      </c>
    </row>
    <row r="166" spans="1:38" ht="21.75">
      <c r="A166" s="72">
        <v>10949</v>
      </c>
      <c r="B166" s="33">
        <v>164</v>
      </c>
      <c r="C166" s="83" t="s">
        <v>935</v>
      </c>
      <c r="D166" s="277" t="s">
        <v>934</v>
      </c>
      <c r="E166" s="260" t="s">
        <v>100</v>
      </c>
      <c r="F166" s="30">
        <v>1</v>
      </c>
      <c r="G166" s="29" t="s">
        <v>1389</v>
      </c>
      <c r="H166" s="33">
        <v>1</v>
      </c>
      <c r="I166" s="33" t="s">
        <v>403</v>
      </c>
      <c r="J166" s="46">
        <v>471</v>
      </c>
      <c r="K166" s="348">
        <v>387</v>
      </c>
      <c r="L166" s="120">
        <v>204</v>
      </c>
      <c r="M166" s="208">
        <f t="shared" si="38"/>
        <v>389.40000000000003</v>
      </c>
      <c r="N166" s="387">
        <v>89</v>
      </c>
      <c r="O166" s="208">
        <v>300</v>
      </c>
      <c r="P166" s="368">
        <v>31</v>
      </c>
      <c r="Q166" s="59">
        <f t="shared" si="54"/>
        <v>9300</v>
      </c>
      <c r="R166" s="33">
        <v>80</v>
      </c>
      <c r="S166" s="35">
        <f t="shared" si="39"/>
        <v>2480</v>
      </c>
      <c r="T166" s="121">
        <v>80</v>
      </c>
      <c r="U166" s="35">
        <f t="shared" si="40"/>
        <v>2480</v>
      </c>
      <c r="V166" s="33">
        <v>80</v>
      </c>
      <c r="W166" s="35">
        <f t="shared" si="41"/>
        <v>2480</v>
      </c>
      <c r="X166" s="121">
        <v>60</v>
      </c>
      <c r="Y166" s="35">
        <f t="shared" si="42"/>
        <v>1860</v>
      </c>
      <c r="Z166" s="83"/>
      <c r="AA166" s="327">
        <f t="shared" si="43"/>
        <v>300</v>
      </c>
      <c r="AB166" s="327">
        <f t="shared" si="53"/>
        <v>0</v>
      </c>
      <c r="AC166" s="311">
        <f t="shared" si="55"/>
        <v>75</v>
      </c>
      <c r="AD166" s="456">
        <f t="shared" si="44"/>
        <v>2325</v>
      </c>
      <c r="AG166">
        <v>153</v>
      </c>
      <c r="AH166">
        <v>4743</v>
      </c>
      <c r="AI166" s="297" t="s">
        <v>1456</v>
      </c>
      <c r="AJ166" s="320">
        <f t="shared" si="56"/>
        <v>204</v>
      </c>
      <c r="AL166">
        <f t="shared" si="57"/>
        <v>0</v>
      </c>
    </row>
    <row r="167" spans="1:38" ht="21.75">
      <c r="A167" s="72">
        <v>10949</v>
      </c>
      <c r="B167" s="33">
        <v>165</v>
      </c>
      <c r="C167" s="83" t="s">
        <v>938</v>
      </c>
      <c r="D167" s="277" t="s">
        <v>936</v>
      </c>
      <c r="E167" s="260" t="s">
        <v>101</v>
      </c>
      <c r="F167" s="30">
        <v>1</v>
      </c>
      <c r="G167" s="29" t="s">
        <v>1389</v>
      </c>
      <c r="H167" s="33">
        <v>1</v>
      </c>
      <c r="I167" s="33" t="s">
        <v>403</v>
      </c>
      <c r="J167" s="46">
        <v>2717</v>
      </c>
      <c r="K167" s="348">
        <v>2702</v>
      </c>
      <c r="L167" s="120">
        <v>2372</v>
      </c>
      <c r="M167" s="208">
        <f t="shared" si="38"/>
        <v>2856.7000000000003</v>
      </c>
      <c r="N167" s="387">
        <v>457</v>
      </c>
      <c r="O167" s="208">
        <v>2400</v>
      </c>
      <c r="P167" s="368">
        <v>15</v>
      </c>
      <c r="Q167" s="59">
        <f t="shared" si="54"/>
        <v>36000</v>
      </c>
      <c r="R167" s="33">
        <v>600</v>
      </c>
      <c r="S167" s="35">
        <f t="shared" si="39"/>
        <v>9000</v>
      </c>
      <c r="T167" s="121">
        <v>600</v>
      </c>
      <c r="U167" s="35">
        <f t="shared" si="40"/>
        <v>9000</v>
      </c>
      <c r="V167" s="33">
        <v>600</v>
      </c>
      <c r="W167" s="35">
        <f t="shared" si="41"/>
        <v>9000</v>
      </c>
      <c r="X167" s="121">
        <v>600</v>
      </c>
      <c r="Y167" s="35">
        <f t="shared" si="42"/>
        <v>9000</v>
      </c>
      <c r="Z167" s="83"/>
      <c r="AA167" s="327">
        <f t="shared" si="43"/>
        <v>2400</v>
      </c>
      <c r="AB167" s="327">
        <f t="shared" si="53"/>
        <v>0</v>
      </c>
      <c r="AC167" s="311">
        <f t="shared" si="55"/>
        <v>600</v>
      </c>
      <c r="AD167" s="456">
        <f t="shared" si="44"/>
        <v>9000</v>
      </c>
      <c r="AG167">
        <v>1779</v>
      </c>
      <c r="AH167">
        <v>26685</v>
      </c>
      <c r="AJ167" s="320">
        <f t="shared" si="56"/>
        <v>2372</v>
      </c>
      <c r="AL167">
        <f t="shared" si="57"/>
        <v>0</v>
      </c>
    </row>
    <row r="168" spans="1:38" ht="21.75">
      <c r="A168" s="72">
        <v>10949</v>
      </c>
      <c r="B168" s="33">
        <v>166</v>
      </c>
      <c r="C168" s="83" t="s">
        <v>937</v>
      </c>
      <c r="D168" s="277" t="s">
        <v>936</v>
      </c>
      <c r="E168" s="260" t="s">
        <v>102</v>
      </c>
      <c r="F168" s="30">
        <v>1</v>
      </c>
      <c r="G168" s="29" t="s">
        <v>1389</v>
      </c>
      <c r="H168" s="33">
        <v>1</v>
      </c>
      <c r="I168" s="33" t="s">
        <v>403</v>
      </c>
      <c r="J168" s="46">
        <v>108</v>
      </c>
      <c r="K168" s="348">
        <v>86</v>
      </c>
      <c r="L168" s="120">
        <v>82.66666666666667</v>
      </c>
      <c r="M168" s="208">
        <f t="shared" si="38"/>
        <v>101.44444444444446</v>
      </c>
      <c r="N168" s="387">
        <v>21</v>
      </c>
      <c r="O168" s="208">
        <v>80</v>
      </c>
      <c r="P168" s="368">
        <v>27</v>
      </c>
      <c r="Q168" s="59">
        <f t="shared" si="54"/>
        <v>2160</v>
      </c>
      <c r="R168" s="33">
        <v>20</v>
      </c>
      <c r="S168" s="35">
        <f t="shared" si="39"/>
        <v>540</v>
      </c>
      <c r="T168" s="121">
        <v>20</v>
      </c>
      <c r="U168" s="35">
        <f t="shared" si="40"/>
        <v>540</v>
      </c>
      <c r="V168" s="33">
        <v>20</v>
      </c>
      <c r="W168" s="35">
        <f t="shared" si="41"/>
        <v>540</v>
      </c>
      <c r="X168" s="121">
        <v>20</v>
      </c>
      <c r="Y168" s="35">
        <f t="shared" si="42"/>
        <v>540</v>
      </c>
      <c r="Z168" s="83"/>
      <c r="AA168" s="327">
        <f t="shared" si="43"/>
        <v>80</v>
      </c>
      <c r="AB168" s="327">
        <f t="shared" si="53"/>
        <v>0</v>
      </c>
      <c r="AC168" s="311">
        <f t="shared" si="55"/>
        <v>20</v>
      </c>
      <c r="AD168" s="456">
        <f t="shared" si="44"/>
        <v>540</v>
      </c>
      <c r="AG168">
        <v>62</v>
      </c>
      <c r="AH168">
        <v>1674</v>
      </c>
      <c r="AJ168" s="320">
        <f t="shared" si="56"/>
        <v>82.66666666666667</v>
      </c>
      <c r="AL168">
        <f t="shared" si="57"/>
        <v>0</v>
      </c>
    </row>
    <row r="169" spans="1:38" ht="21.75">
      <c r="A169" s="72">
        <v>10949</v>
      </c>
      <c r="B169" s="33">
        <v>167</v>
      </c>
      <c r="C169" s="83" t="s">
        <v>940</v>
      </c>
      <c r="D169" s="277" t="s">
        <v>939</v>
      </c>
      <c r="E169" s="260" t="s">
        <v>103</v>
      </c>
      <c r="F169" s="30">
        <v>1</v>
      </c>
      <c r="G169" s="29" t="s">
        <v>1389</v>
      </c>
      <c r="H169" s="33">
        <v>1</v>
      </c>
      <c r="I169" s="33" t="s">
        <v>407</v>
      </c>
      <c r="J169" s="46">
        <v>1414</v>
      </c>
      <c r="K169" s="348">
        <v>1240</v>
      </c>
      <c r="L169" s="120">
        <v>1290.6666666666667</v>
      </c>
      <c r="M169" s="208">
        <f t="shared" si="38"/>
        <v>1446.377777777778</v>
      </c>
      <c r="N169" s="387">
        <v>46</v>
      </c>
      <c r="O169" s="208">
        <f>M169-N169</f>
        <v>1400.377777777778</v>
      </c>
      <c r="P169" s="377">
        <v>16</v>
      </c>
      <c r="Q169" s="59">
        <f t="shared" si="54"/>
        <v>22406.044444444447</v>
      </c>
      <c r="R169" s="33">
        <v>400</v>
      </c>
      <c r="S169" s="35">
        <f t="shared" si="39"/>
        <v>6400</v>
      </c>
      <c r="T169" s="121">
        <v>300</v>
      </c>
      <c r="U169" s="35">
        <f t="shared" si="40"/>
        <v>4800</v>
      </c>
      <c r="V169" s="33">
        <v>400</v>
      </c>
      <c r="W169" s="35">
        <f t="shared" si="41"/>
        <v>6400</v>
      </c>
      <c r="X169" s="121">
        <v>300</v>
      </c>
      <c r="Y169" s="35">
        <f t="shared" si="42"/>
        <v>4800</v>
      </c>
      <c r="Z169" s="83"/>
      <c r="AA169" s="327">
        <f t="shared" si="43"/>
        <v>1400</v>
      </c>
      <c r="AB169" s="327">
        <f t="shared" si="53"/>
        <v>0.37777777777796473</v>
      </c>
      <c r="AC169" s="311">
        <f t="shared" si="55"/>
        <v>350.0944444444445</v>
      </c>
      <c r="AD169" s="456">
        <f t="shared" si="44"/>
        <v>5601.511111111112</v>
      </c>
      <c r="AG169">
        <v>968</v>
      </c>
      <c r="AH169">
        <v>14741</v>
      </c>
      <c r="AJ169" s="320">
        <f t="shared" si="56"/>
        <v>1290.6666666666667</v>
      </c>
      <c r="AL169">
        <f t="shared" si="57"/>
        <v>0</v>
      </c>
    </row>
    <row r="170" spans="1:38" ht="21.75">
      <c r="A170" s="72">
        <v>10949</v>
      </c>
      <c r="B170" s="33">
        <v>168</v>
      </c>
      <c r="C170" s="83" t="s">
        <v>942</v>
      </c>
      <c r="D170" s="277" t="s">
        <v>941</v>
      </c>
      <c r="E170" s="260" t="s">
        <v>104</v>
      </c>
      <c r="F170" s="30">
        <v>1</v>
      </c>
      <c r="G170" s="29" t="s">
        <v>1395</v>
      </c>
      <c r="H170" s="33">
        <v>60</v>
      </c>
      <c r="I170" s="33" t="s">
        <v>1391</v>
      </c>
      <c r="J170" s="46">
        <v>6670</v>
      </c>
      <c r="K170" s="348">
        <v>7920</v>
      </c>
      <c r="L170" s="120">
        <v>7226.666666666666</v>
      </c>
      <c r="M170" s="208">
        <f t="shared" si="38"/>
        <v>7999.444444444444</v>
      </c>
      <c r="N170" s="387">
        <v>1999</v>
      </c>
      <c r="O170" s="208">
        <v>6000</v>
      </c>
      <c r="P170" s="368">
        <v>9</v>
      </c>
      <c r="Q170" s="59">
        <f t="shared" si="54"/>
        <v>54000</v>
      </c>
      <c r="R170" s="33">
        <v>1500</v>
      </c>
      <c r="S170" s="35">
        <f t="shared" si="39"/>
        <v>13500</v>
      </c>
      <c r="T170" s="121">
        <v>1500</v>
      </c>
      <c r="U170" s="35">
        <f t="shared" si="40"/>
        <v>13500</v>
      </c>
      <c r="V170" s="33">
        <v>1500</v>
      </c>
      <c r="W170" s="35">
        <f t="shared" si="41"/>
        <v>13500</v>
      </c>
      <c r="X170" s="121">
        <v>1500</v>
      </c>
      <c r="Y170" s="35">
        <f t="shared" si="42"/>
        <v>13500</v>
      </c>
      <c r="Z170" s="83"/>
      <c r="AA170" s="327">
        <f t="shared" si="43"/>
        <v>6000</v>
      </c>
      <c r="AB170" s="327">
        <f t="shared" si="53"/>
        <v>0</v>
      </c>
      <c r="AC170" s="311">
        <f t="shared" si="55"/>
        <v>1500</v>
      </c>
      <c r="AD170" s="456">
        <f t="shared" si="44"/>
        <v>13500</v>
      </c>
      <c r="AG170">
        <v>5420</v>
      </c>
      <c r="AH170">
        <v>48780</v>
      </c>
      <c r="AJ170" s="320">
        <f t="shared" si="56"/>
        <v>7226.666666666666</v>
      </c>
      <c r="AL170">
        <f t="shared" si="57"/>
        <v>0</v>
      </c>
    </row>
    <row r="171" spans="1:38" ht="21.75">
      <c r="A171" s="72">
        <v>10949</v>
      </c>
      <c r="B171" s="33">
        <v>169</v>
      </c>
      <c r="C171" s="83" t="s">
        <v>944</v>
      </c>
      <c r="D171" s="277" t="s">
        <v>943</v>
      </c>
      <c r="E171" s="260" t="s">
        <v>105</v>
      </c>
      <c r="F171" s="30">
        <v>1</v>
      </c>
      <c r="G171" s="29" t="s">
        <v>1386</v>
      </c>
      <c r="H171" s="33">
        <v>60</v>
      </c>
      <c r="I171" s="33" t="s">
        <v>390</v>
      </c>
      <c r="J171" s="46">
        <v>567</v>
      </c>
      <c r="K171" s="348">
        <v>432</v>
      </c>
      <c r="L171" s="120">
        <v>266.66666666666663</v>
      </c>
      <c r="M171" s="208">
        <f t="shared" si="38"/>
        <v>464.0777777777778</v>
      </c>
      <c r="N171" s="387">
        <v>0</v>
      </c>
      <c r="O171" s="208">
        <v>0</v>
      </c>
      <c r="P171" s="368">
        <v>439.51</v>
      </c>
      <c r="Q171" s="59">
        <f t="shared" si="54"/>
        <v>0</v>
      </c>
      <c r="R171" s="33">
        <v>0</v>
      </c>
      <c r="S171" s="35">
        <f t="shared" si="39"/>
        <v>0</v>
      </c>
      <c r="T171" s="33">
        <v>0</v>
      </c>
      <c r="U171" s="35">
        <f t="shared" si="40"/>
        <v>0</v>
      </c>
      <c r="V171" s="33">
        <v>0</v>
      </c>
      <c r="W171" s="35">
        <f t="shared" si="41"/>
        <v>0</v>
      </c>
      <c r="X171" s="33">
        <v>0</v>
      </c>
      <c r="Y171" s="35">
        <f t="shared" si="42"/>
        <v>0</v>
      </c>
      <c r="Z171" s="83"/>
      <c r="AA171" s="327">
        <f t="shared" si="43"/>
        <v>0</v>
      </c>
      <c r="AB171" s="327">
        <f t="shared" si="53"/>
        <v>0</v>
      </c>
      <c r="AC171" s="311">
        <f t="shared" si="55"/>
        <v>0</v>
      </c>
      <c r="AD171" s="456">
        <f t="shared" si="44"/>
        <v>0</v>
      </c>
      <c r="AG171">
        <v>200</v>
      </c>
      <c r="AH171">
        <v>79720</v>
      </c>
      <c r="AJ171" s="320">
        <f t="shared" si="56"/>
        <v>266.66666666666663</v>
      </c>
      <c r="AL171">
        <f t="shared" si="57"/>
        <v>0</v>
      </c>
    </row>
    <row r="172" spans="1:38" ht="21.75">
      <c r="A172" s="72">
        <v>10949</v>
      </c>
      <c r="B172" s="33">
        <v>170</v>
      </c>
      <c r="C172" s="83" t="s">
        <v>946</v>
      </c>
      <c r="D172" s="277" t="s">
        <v>945</v>
      </c>
      <c r="E172" s="260" t="s">
        <v>509</v>
      </c>
      <c r="F172" s="30">
        <v>1</v>
      </c>
      <c r="G172" s="29" t="s">
        <v>1386</v>
      </c>
      <c r="H172" s="33">
        <v>60</v>
      </c>
      <c r="I172" s="33" t="s">
        <v>390</v>
      </c>
      <c r="J172" s="46">
        <v>335</v>
      </c>
      <c r="K172" s="348">
        <v>419</v>
      </c>
      <c r="L172" s="120">
        <v>348</v>
      </c>
      <c r="M172" s="208">
        <f t="shared" si="38"/>
        <v>404.06666666666666</v>
      </c>
      <c r="N172" s="387">
        <v>0</v>
      </c>
      <c r="O172" s="208">
        <v>0</v>
      </c>
      <c r="P172" s="368">
        <v>1045</v>
      </c>
      <c r="Q172" s="59">
        <f t="shared" si="54"/>
        <v>0</v>
      </c>
      <c r="R172" s="32">
        <v>0</v>
      </c>
      <c r="S172" s="35">
        <f t="shared" si="39"/>
        <v>0</v>
      </c>
      <c r="T172" s="33">
        <v>0</v>
      </c>
      <c r="U172" s="35">
        <f t="shared" si="40"/>
        <v>0</v>
      </c>
      <c r="V172" s="33">
        <v>0</v>
      </c>
      <c r="W172" s="35">
        <f t="shared" si="41"/>
        <v>0</v>
      </c>
      <c r="X172" s="33">
        <v>0</v>
      </c>
      <c r="Y172" s="35">
        <f t="shared" si="42"/>
        <v>0</v>
      </c>
      <c r="Z172" s="83"/>
      <c r="AA172" s="327">
        <f t="shared" si="43"/>
        <v>0</v>
      </c>
      <c r="AB172" s="327">
        <f t="shared" si="53"/>
        <v>0</v>
      </c>
      <c r="AC172" s="311">
        <f t="shared" si="55"/>
        <v>0</v>
      </c>
      <c r="AD172" s="456">
        <f t="shared" si="44"/>
        <v>0</v>
      </c>
      <c r="AG172">
        <v>261</v>
      </c>
      <c r="AH172">
        <v>128036.16</v>
      </c>
      <c r="AJ172" s="320">
        <f t="shared" si="56"/>
        <v>348</v>
      </c>
      <c r="AL172">
        <f t="shared" si="57"/>
        <v>0</v>
      </c>
    </row>
    <row r="173" spans="1:38" ht="21.75">
      <c r="A173" s="72">
        <v>10949</v>
      </c>
      <c r="B173" s="33">
        <v>171</v>
      </c>
      <c r="C173" s="83" t="s">
        <v>948</v>
      </c>
      <c r="D173" s="277" t="s">
        <v>947</v>
      </c>
      <c r="E173" s="260" t="s">
        <v>106</v>
      </c>
      <c r="F173" s="30">
        <v>1</v>
      </c>
      <c r="G173" s="29" t="s">
        <v>1397</v>
      </c>
      <c r="H173" s="33">
        <v>1</v>
      </c>
      <c r="I173" s="33" t="s">
        <v>404</v>
      </c>
      <c r="J173" s="46">
        <v>4</v>
      </c>
      <c r="K173" s="348">
        <v>0</v>
      </c>
      <c r="L173" s="120">
        <v>0</v>
      </c>
      <c r="M173" s="208">
        <f t="shared" si="38"/>
        <v>1.4666666666666668</v>
      </c>
      <c r="N173" s="387">
        <v>0</v>
      </c>
      <c r="O173" s="208">
        <v>0</v>
      </c>
      <c r="P173" s="376">
        <v>664</v>
      </c>
      <c r="Q173" s="59">
        <f t="shared" si="54"/>
        <v>0</v>
      </c>
      <c r="R173" s="33">
        <v>0</v>
      </c>
      <c r="S173" s="35">
        <f t="shared" si="39"/>
        <v>0</v>
      </c>
      <c r="T173" s="33">
        <v>0</v>
      </c>
      <c r="U173" s="35">
        <f t="shared" si="40"/>
        <v>0</v>
      </c>
      <c r="V173" s="33">
        <v>0</v>
      </c>
      <c r="W173" s="35">
        <f t="shared" si="41"/>
        <v>0</v>
      </c>
      <c r="X173" s="33">
        <v>0</v>
      </c>
      <c r="Y173" s="35">
        <f t="shared" si="42"/>
        <v>0</v>
      </c>
      <c r="Z173" s="83"/>
      <c r="AA173" s="327">
        <f t="shared" si="43"/>
        <v>0</v>
      </c>
      <c r="AB173" s="327">
        <f t="shared" si="53"/>
        <v>0</v>
      </c>
      <c r="AC173" s="311">
        <f t="shared" si="55"/>
        <v>0</v>
      </c>
      <c r="AD173" s="456">
        <f t="shared" si="44"/>
        <v>0</v>
      </c>
      <c r="AJ173" s="320">
        <f t="shared" si="56"/>
        <v>0</v>
      </c>
      <c r="AL173">
        <f t="shared" si="57"/>
        <v>0</v>
      </c>
    </row>
    <row r="174" spans="1:38" ht="21.75">
      <c r="A174" s="72">
        <v>10949</v>
      </c>
      <c r="B174" s="33">
        <v>172</v>
      </c>
      <c r="C174" s="83" t="s">
        <v>950</v>
      </c>
      <c r="D174" s="278" t="s">
        <v>949</v>
      </c>
      <c r="E174" s="260" t="s">
        <v>107</v>
      </c>
      <c r="F174" s="30">
        <v>1</v>
      </c>
      <c r="G174" s="29" t="s">
        <v>1386</v>
      </c>
      <c r="H174" s="33">
        <v>500</v>
      </c>
      <c r="I174" s="33" t="s">
        <v>390</v>
      </c>
      <c r="J174" s="46">
        <v>7</v>
      </c>
      <c r="K174" s="348">
        <v>9.2</v>
      </c>
      <c r="L174" s="120">
        <v>4</v>
      </c>
      <c r="M174" s="208">
        <v>8</v>
      </c>
      <c r="N174" s="387">
        <v>0</v>
      </c>
      <c r="O174" s="208">
        <v>8</v>
      </c>
      <c r="P174" s="378">
        <v>1000</v>
      </c>
      <c r="Q174" s="59">
        <f t="shared" si="54"/>
        <v>8000</v>
      </c>
      <c r="R174" s="33">
        <v>2</v>
      </c>
      <c r="S174" s="35">
        <f t="shared" si="39"/>
        <v>2000</v>
      </c>
      <c r="T174" s="121">
        <v>2</v>
      </c>
      <c r="U174" s="35">
        <f t="shared" si="40"/>
        <v>2000</v>
      </c>
      <c r="V174" s="33">
        <v>2</v>
      </c>
      <c r="W174" s="35">
        <f t="shared" si="41"/>
        <v>2000</v>
      </c>
      <c r="X174" s="121">
        <v>2</v>
      </c>
      <c r="Y174" s="35">
        <f t="shared" si="42"/>
        <v>2000</v>
      </c>
      <c r="Z174" s="83"/>
      <c r="AA174" s="327">
        <f t="shared" si="43"/>
        <v>8</v>
      </c>
      <c r="AB174" s="327">
        <f t="shared" si="53"/>
        <v>0</v>
      </c>
      <c r="AC174" s="311">
        <f t="shared" si="55"/>
        <v>2</v>
      </c>
      <c r="AD174" s="456">
        <f t="shared" si="44"/>
        <v>2000</v>
      </c>
      <c r="AG174">
        <v>3</v>
      </c>
      <c r="AH174">
        <v>2940</v>
      </c>
      <c r="AJ174" s="320">
        <f t="shared" si="56"/>
        <v>4</v>
      </c>
      <c r="AL174">
        <f t="shared" si="57"/>
        <v>0</v>
      </c>
    </row>
    <row r="175" spans="1:38" ht="21.75">
      <c r="A175" s="72">
        <v>10949</v>
      </c>
      <c r="B175" s="33">
        <v>173</v>
      </c>
      <c r="C175" s="83" t="s">
        <v>958</v>
      </c>
      <c r="D175" s="277" t="s">
        <v>957</v>
      </c>
      <c r="E175" s="260" t="s">
        <v>502</v>
      </c>
      <c r="F175" s="30">
        <v>1</v>
      </c>
      <c r="G175" s="29" t="s">
        <v>1386</v>
      </c>
      <c r="H175" s="58">
        <v>1000</v>
      </c>
      <c r="I175" s="58" t="s">
        <v>390</v>
      </c>
      <c r="J175" s="46">
        <v>13</v>
      </c>
      <c r="K175" s="348">
        <v>14</v>
      </c>
      <c r="L175" s="120">
        <v>13.333333333333334</v>
      </c>
      <c r="M175" s="208">
        <f t="shared" si="38"/>
        <v>14.78888888888889</v>
      </c>
      <c r="N175" s="387">
        <v>2</v>
      </c>
      <c r="O175" s="208">
        <v>13</v>
      </c>
      <c r="P175" s="368">
        <v>180</v>
      </c>
      <c r="Q175" s="59">
        <f t="shared" si="54"/>
        <v>2340</v>
      </c>
      <c r="R175" s="33">
        <v>3</v>
      </c>
      <c r="S175" s="35">
        <f t="shared" si="39"/>
        <v>540</v>
      </c>
      <c r="T175" s="121">
        <v>4</v>
      </c>
      <c r="U175" s="35">
        <f t="shared" si="40"/>
        <v>720</v>
      </c>
      <c r="V175" s="33">
        <v>3</v>
      </c>
      <c r="W175" s="35">
        <f t="shared" si="41"/>
        <v>540</v>
      </c>
      <c r="X175" s="121">
        <v>3</v>
      </c>
      <c r="Y175" s="35">
        <f t="shared" si="42"/>
        <v>540</v>
      </c>
      <c r="Z175" s="83"/>
      <c r="AA175" s="327">
        <f t="shared" si="43"/>
        <v>13</v>
      </c>
      <c r="AB175" s="327">
        <f t="shared" si="53"/>
        <v>0</v>
      </c>
      <c r="AC175" s="311">
        <f t="shared" si="55"/>
        <v>3.25</v>
      </c>
      <c r="AD175" s="456">
        <f t="shared" si="44"/>
        <v>585</v>
      </c>
      <c r="AG175">
        <v>10</v>
      </c>
      <c r="AH175">
        <v>1800</v>
      </c>
      <c r="AJ175" s="320">
        <f t="shared" si="56"/>
        <v>13.333333333333334</v>
      </c>
      <c r="AL175">
        <f t="shared" si="57"/>
        <v>0</v>
      </c>
    </row>
    <row r="176" spans="1:38" ht="21.75">
      <c r="A176" s="72">
        <v>10949</v>
      </c>
      <c r="B176" s="33">
        <v>174</v>
      </c>
      <c r="C176" s="83" t="s">
        <v>954</v>
      </c>
      <c r="D176" s="277" t="s">
        <v>953</v>
      </c>
      <c r="E176" s="260" t="s">
        <v>109</v>
      </c>
      <c r="F176" s="30">
        <v>1</v>
      </c>
      <c r="G176" s="29" t="s">
        <v>1386</v>
      </c>
      <c r="H176" s="32">
        <v>1000</v>
      </c>
      <c r="I176" s="32" t="s">
        <v>390</v>
      </c>
      <c r="J176" s="46">
        <v>27</v>
      </c>
      <c r="K176" s="348">
        <v>24</v>
      </c>
      <c r="L176" s="120">
        <v>29.333333333333336</v>
      </c>
      <c r="M176" s="208">
        <v>30</v>
      </c>
      <c r="N176" s="387">
        <v>6</v>
      </c>
      <c r="O176" s="208">
        <v>24</v>
      </c>
      <c r="P176" s="368">
        <v>535</v>
      </c>
      <c r="Q176" s="59">
        <f t="shared" si="54"/>
        <v>12840</v>
      </c>
      <c r="R176" s="33">
        <v>6</v>
      </c>
      <c r="S176" s="35">
        <f t="shared" si="39"/>
        <v>3210</v>
      </c>
      <c r="T176" s="121">
        <v>6</v>
      </c>
      <c r="U176" s="35">
        <f t="shared" si="40"/>
        <v>3210</v>
      </c>
      <c r="V176" s="33">
        <v>6</v>
      </c>
      <c r="W176" s="35">
        <f t="shared" si="41"/>
        <v>3210</v>
      </c>
      <c r="X176" s="121">
        <v>6</v>
      </c>
      <c r="Y176" s="35">
        <f t="shared" si="42"/>
        <v>3210</v>
      </c>
      <c r="Z176" s="83"/>
      <c r="AA176" s="327">
        <f t="shared" si="43"/>
        <v>24</v>
      </c>
      <c r="AB176" s="327">
        <f t="shared" si="53"/>
        <v>0</v>
      </c>
      <c r="AC176" s="311">
        <f t="shared" si="55"/>
        <v>6</v>
      </c>
      <c r="AD176" s="456">
        <f t="shared" si="44"/>
        <v>3210</v>
      </c>
      <c r="AG176">
        <v>22</v>
      </c>
      <c r="AH176">
        <v>9780</v>
      </c>
      <c r="AJ176" s="320">
        <f t="shared" si="56"/>
        <v>29.333333333333336</v>
      </c>
      <c r="AL176">
        <f t="shared" si="57"/>
        <v>0</v>
      </c>
    </row>
    <row r="177" spans="1:38" ht="21.75">
      <c r="A177" s="72">
        <v>10949</v>
      </c>
      <c r="B177" s="33">
        <v>175</v>
      </c>
      <c r="C177" s="83" t="s">
        <v>956</v>
      </c>
      <c r="D177" s="277" t="s">
        <v>955</v>
      </c>
      <c r="E177" s="260" t="s">
        <v>110</v>
      </c>
      <c r="F177" s="30">
        <v>1</v>
      </c>
      <c r="G177" s="29" t="s">
        <v>1386</v>
      </c>
      <c r="H177" s="33">
        <v>1000</v>
      </c>
      <c r="I177" s="33" t="s">
        <v>390</v>
      </c>
      <c r="J177" s="46">
        <v>37</v>
      </c>
      <c r="K177" s="348">
        <v>25</v>
      </c>
      <c r="L177" s="120">
        <v>33.33333333333333</v>
      </c>
      <c r="M177" s="208">
        <v>36</v>
      </c>
      <c r="N177" s="387">
        <v>4</v>
      </c>
      <c r="O177" s="208">
        <v>32</v>
      </c>
      <c r="P177" s="368">
        <v>856</v>
      </c>
      <c r="Q177" s="59">
        <f t="shared" si="54"/>
        <v>27392</v>
      </c>
      <c r="R177" s="33">
        <v>8</v>
      </c>
      <c r="S177" s="35">
        <f t="shared" si="39"/>
        <v>6848</v>
      </c>
      <c r="T177" s="121">
        <v>8</v>
      </c>
      <c r="U177" s="35">
        <f t="shared" si="40"/>
        <v>6848</v>
      </c>
      <c r="V177" s="33">
        <v>8</v>
      </c>
      <c r="W177" s="35">
        <f t="shared" si="41"/>
        <v>6848</v>
      </c>
      <c r="X177" s="121">
        <v>8</v>
      </c>
      <c r="Y177" s="35">
        <f t="shared" si="42"/>
        <v>6848</v>
      </c>
      <c r="Z177" s="83"/>
      <c r="AA177" s="327">
        <f t="shared" si="43"/>
        <v>32</v>
      </c>
      <c r="AB177" s="327">
        <f t="shared" si="53"/>
        <v>0</v>
      </c>
      <c r="AC177" s="311">
        <f t="shared" si="55"/>
        <v>8</v>
      </c>
      <c r="AD177" s="456">
        <f t="shared" si="44"/>
        <v>6848</v>
      </c>
      <c r="AG177">
        <v>25</v>
      </c>
      <c r="AH177">
        <v>18550</v>
      </c>
      <c r="AJ177" s="320">
        <f t="shared" si="56"/>
        <v>33.33333333333333</v>
      </c>
      <c r="AL177">
        <f t="shared" si="57"/>
        <v>0</v>
      </c>
    </row>
    <row r="178" spans="1:38" ht="21.75">
      <c r="A178" s="72">
        <v>10949</v>
      </c>
      <c r="B178" s="33">
        <v>176</v>
      </c>
      <c r="C178" s="83" t="s">
        <v>960</v>
      </c>
      <c r="D178" s="277" t="s">
        <v>959</v>
      </c>
      <c r="E178" s="260" t="s">
        <v>961</v>
      </c>
      <c r="F178" s="30">
        <v>1</v>
      </c>
      <c r="G178" s="29" t="s">
        <v>1389</v>
      </c>
      <c r="H178" s="33">
        <v>1</v>
      </c>
      <c r="I178" s="33" t="s">
        <v>391</v>
      </c>
      <c r="J178" s="46">
        <v>120</v>
      </c>
      <c r="K178" s="348">
        <v>100</v>
      </c>
      <c r="L178" s="120">
        <v>160</v>
      </c>
      <c r="M178" s="208">
        <v>140</v>
      </c>
      <c r="N178" s="387">
        <v>40</v>
      </c>
      <c r="O178" s="208">
        <v>100</v>
      </c>
      <c r="P178" s="368">
        <v>9.72</v>
      </c>
      <c r="Q178" s="59">
        <f t="shared" si="54"/>
        <v>972.0000000000001</v>
      </c>
      <c r="R178" s="33">
        <v>0</v>
      </c>
      <c r="S178" s="35">
        <f t="shared" si="39"/>
        <v>0</v>
      </c>
      <c r="T178" s="121">
        <v>50</v>
      </c>
      <c r="U178" s="35">
        <f t="shared" si="40"/>
        <v>486.00000000000006</v>
      </c>
      <c r="V178" s="33">
        <v>0</v>
      </c>
      <c r="W178" s="35">
        <f t="shared" si="41"/>
        <v>0</v>
      </c>
      <c r="X178" s="121">
        <v>50</v>
      </c>
      <c r="Y178" s="35">
        <f t="shared" si="42"/>
        <v>486.00000000000006</v>
      </c>
      <c r="Z178" s="83"/>
      <c r="AA178" s="327">
        <f t="shared" si="43"/>
        <v>100</v>
      </c>
      <c r="AB178" s="327">
        <f t="shared" si="53"/>
        <v>0</v>
      </c>
      <c r="AC178" s="311">
        <f t="shared" si="55"/>
        <v>25</v>
      </c>
      <c r="AD178" s="456">
        <f t="shared" si="44"/>
        <v>243.00000000000003</v>
      </c>
      <c r="AG178">
        <v>120</v>
      </c>
      <c r="AH178">
        <v>1166.4000000000003</v>
      </c>
      <c r="AJ178" s="320">
        <f t="shared" si="56"/>
        <v>160</v>
      </c>
      <c r="AL178">
        <f t="shared" si="57"/>
        <v>0</v>
      </c>
    </row>
    <row r="179" spans="1:38" ht="21.75">
      <c r="A179" s="72">
        <v>10949</v>
      </c>
      <c r="B179" s="33">
        <v>177</v>
      </c>
      <c r="C179" s="83" t="s">
        <v>952</v>
      </c>
      <c r="D179" s="277" t="s">
        <v>951</v>
      </c>
      <c r="E179" s="260" t="s">
        <v>108</v>
      </c>
      <c r="F179" s="30">
        <v>1</v>
      </c>
      <c r="G179" s="29" t="s">
        <v>1389</v>
      </c>
      <c r="H179" s="33">
        <v>1</v>
      </c>
      <c r="I179" s="33" t="s">
        <v>391</v>
      </c>
      <c r="J179" s="46">
        <v>40</v>
      </c>
      <c r="K179" s="348">
        <v>92</v>
      </c>
      <c r="L179" s="120">
        <v>130.66666666666669</v>
      </c>
      <c r="M179" s="208">
        <v>100</v>
      </c>
      <c r="N179" s="387">
        <v>0</v>
      </c>
      <c r="O179" s="208">
        <v>100</v>
      </c>
      <c r="P179" s="368">
        <v>63</v>
      </c>
      <c r="Q179" s="59">
        <f t="shared" si="54"/>
        <v>6300</v>
      </c>
      <c r="R179" s="33">
        <v>50</v>
      </c>
      <c r="S179" s="35">
        <f t="shared" si="39"/>
        <v>3150</v>
      </c>
      <c r="T179" s="121">
        <v>0</v>
      </c>
      <c r="U179" s="35">
        <f t="shared" si="40"/>
        <v>0</v>
      </c>
      <c r="V179" s="33">
        <v>50</v>
      </c>
      <c r="W179" s="35">
        <f t="shared" si="41"/>
        <v>3150</v>
      </c>
      <c r="X179" s="121">
        <v>0</v>
      </c>
      <c r="Y179" s="35">
        <f t="shared" si="42"/>
        <v>0</v>
      </c>
      <c r="Z179" s="83"/>
      <c r="AA179" s="327">
        <f t="shared" si="43"/>
        <v>100</v>
      </c>
      <c r="AB179" s="327">
        <f t="shared" si="53"/>
        <v>0</v>
      </c>
      <c r="AC179" s="311">
        <f t="shared" si="55"/>
        <v>25</v>
      </c>
      <c r="AD179" s="456">
        <f t="shared" si="44"/>
        <v>1575</v>
      </c>
      <c r="AG179">
        <v>98</v>
      </c>
      <c r="AH179">
        <v>6174</v>
      </c>
      <c r="AJ179" s="320">
        <f t="shared" si="56"/>
        <v>130.66666666666669</v>
      </c>
      <c r="AL179">
        <f t="shared" si="57"/>
        <v>0</v>
      </c>
    </row>
    <row r="180" spans="1:38" ht="21.75">
      <c r="A180" s="72">
        <v>10949</v>
      </c>
      <c r="B180" s="33">
        <v>178</v>
      </c>
      <c r="C180" s="83" t="s">
        <v>963</v>
      </c>
      <c r="D180" s="277" t="s">
        <v>962</v>
      </c>
      <c r="E180" s="260" t="s">
        <v>111</v>
      </c>
      <c r="F180" s="30">
        <v>1</v>
      </c>
      <c r="G180" s="29" t="s">
        <v>1389</v>
      </c>
      <c r="H180" s="33">
        <v>1</v>
      </c>
      <c r="I180" s="33" t="s">
        <v>391</v>
      </c>
      <c r="J180" s="46">
        <v>3</v>
      </c>
      <c r="K180" s="348">
        <v>6</v>
      </c>
      <c r="L180" s="120">
        <v>10.666666666666666</v>
      </c>
      <c r="M180" s="208">
        <v>12</v>
      </c>
      <c r="N180" s="387">
        <v>0</v>
      </c>
      <c r="O180" s="208">
        <v>12</v>
      </c>
      <c r="P180" s="368">
        <v>2700</v>
      </c>
      <c r="Q180" s="59">
        <f t="shared" si="54"/>
        <v>32400</v>
      </c>
      <c r="R180" s="33">
        <v>3</v>
      </c>
      <c r="S180" s="35">
        <f t="shared" si="39"/>
        <v>8100</v>
      </c>
      <c r="T180" s="121">
        <v>3</v>
      </c>
      <c r="U180" s="35">
        <f t="shared" si="40"/>
        <v>8100</v>
      </c>
      <c r="V180" s="33">
        <v>3</v>
      </c>
      <c r="W180" s="35">
        <f t="shared" si="41"/>
        <v>8100</v>
      </c>
      <c r="X180" s="121">
        <v>3</v>
      </c>
      <c r="Y180" s="35">
        <f t="shared" si="42"/>
        <v>8100</v>
      </c>
      <c r="Z180" s="83"/>
      <c r="AA180" s="327">
        <f t="shared" si="43"/>
        <v>12</v>
      </c>
      <c r="AB180" s="327">
        <f t="shared" si="53"/>
        <v>0</v>
      </c>
      <c r="AC180" s="311">
        <f t="shared" si="55"/>
        <v>3</v>
      </c>
      <c r="AD180" s="456">
        <f t="shared" si="44"/>
        <v>8100</v>
      </c>
      <c r="AG180">
        <v>8</v>
      </c>
      <c r="AH180">
        <v>20600</v>
      </c>
      <c r="AJ180" s="320">
        <f t="shared" si="56"/>
        <v>10.666666666666666</v>
      </c>
      <c r="AL180">
        <f t="shared" si="57"/>
        <v>0</v>
      </c>
    </row>
    <row r="181" spans="1:38" ht="21.75">
      <c r="A181" s="72">
        <v>10949</v>
      </c>
      <c r="B181" s="33">
        <v>179</v>
      </c>
      <c r="C181" s="83" t="s">
        <v>965</v>
      </c>
      <c r="D181" s="277" t="s">
        <v>964</v>
      </c>
      <c r="E181" s="260" t="s">
        <v>112</v>
      </c>
      <c r="F181" s="30">
        <v>1</v>
      </c>
      <c r="G181" s="29" t="s">
        <v>1389</v>
      </c>
      <c r="H181" s="33">
        <v>1</v>
      </c>
      <c r="I181" s="33" t="s">
        <v>391</v>
      </c>
      <c r="J181" s="46">
        <v>410</v>
      </c>
      <c r="K181" s="348">
        <v>250</v>
      </c>
      <c r="L181" s="120">
        <v>304</v>
      </c>
      <c r="M181" s="208">
        <f t="shared" si="38"/>
        <v>353.4666666666667</v>
      </c>
      <c r="N181" s="387">
        <v>100</v>
      </c>
      <c r="O181" s="208">
        <v>0</v>
      </c>
      <c r="P181" s="368">
        <v>76.78</v>
      </c>
      <c r="Q181" s="59">
        <f t="shared" si="54"/>
        <v>0</v>
      </c>
      <c r="R181" s="33">
        <v>0</v>
      </c>
      <c r="S181" s="35">
        <f t="shared" si="39"/>
        <v>0</v>
      </c>
      <c r="T181" s="121">
        <v>0</v>
      </c>
      <c r="U181" s="35">
        <f t="shared" si="40"/>
        <v>0</v>
      </c>
      <c r="V181" s="33">
        <v>0</v>
      </c>
      <c r="W181" s="35">
        <f t="shared" si="41"/>
        <v>0</v>
      </c>
      <c r="X181" s="121">
        <v>0</v>
      </c>
      <c r="Y181" s="35">
        <f t="shared" si="42"/>
        <v>0</v>
      </c>
      <c r="Z181" s="83"/>
      <c r="AA181" s="327">
        <f t="shared" si="43"/>
        <v>0</v>
      </c>
      <c r="AB181" s="327">
        <f t="shared" si="53"/>
        <v>0</v>
      </c>
      <c r="AC181" s="311">
        <f t="shared" si="55"/>
        <v>0</v>
      </c>
      <c r="AD181" s="456">
        <f t="shared" si="44"/>
        <v>0</v>
      </c>
      <c r="AG181">
        <v>228</v>
      </c>
      <c r="AH181">
        <v>13018.200000000003</v>
      </c>
      <c r="AJ181" s="320">
        <f t="shared" si="56"/>
        <v>304</v>
      </c>
      <c r="AL181">
        <f t="shared" si="57"/>
        <v>0</v>
      </c>
    </row>
    <row r="182" spans="1:38" ht="21.75">
      <c r="A182" s="72">
        <v>10949</v>
      </c>
      <c r="B182" s="33">
        <v>180</v>
      </c>
      <c r="C182" s="83" t="s">
        <v>967</v>
      </c>
      <c r="D182" s="277" t="s">
        <v>966</v>
      </c>
      <c r="E182" s="263" t="s">
        <v>534</v>
      </c>
      <c r="F182" s="30">
        <v>1</v>
      </c>
      <c r="G182" s="51" t="s">
        <v>1386</v>
      </c>
      <c r="H182" s="46">
        <v>500</v>
      </c>
      <c r="I182" s="46" t="s">
        <v>390</v>
      </c>
      <c r="J182" s="46">
        <v>375</v>
      </c>
      <c r="K182" s="348">
        <v>477</v>
      </c>
      <c r="L182" s="120">
        <v>676</v>
      </c>
      <c r="M182" s="208">
        <v>811</v>
      </c>
      <c r="N182" s="387">
        <v>11</v>
      </c>
      <c r="O182" s="208">
        <v>800</v>
      </c>
      <c r="P182" s="373">
        <v>614</v>
      </c>
      <c r="Q182" s="59">
        <f t="shared" si="54"/>
        <v>491200</v>
      </c>
      <c r="R182" s="33">
        <v>200</v>
      </c>
      <c r="S182" s="35">
        <f t="shared" si="39"/>
        <v>122800</v>
      </c>
      <c r="T182" s="121">
        <v>200</v>
      </c>
      <c r="U182" s="35">
        <f t="shared" si="40"/>
        <v>122800</v>
      </c>
      <c r="V182" s="33">
        <v>200</v>
      </c>
      <c r="W182" s="35">
        <f t="shared" si="41"/>
        <v>122800</v>
      </c>
      <c r="X182" s="121">
        <v>200</v>
      </c>
      <c r="Y182" s="35">
        <f t="shared" si="42"/>
        <v>122800</v>
      </c>
      <c r="Z182" s="83"/>
      <c r="AA182" s="327">
        <f t="shared" si="43"/>
        <v>800</v>
      </c>
      <c r="AB182" s="327">
        <f t="shared" si="53"/>
        <v>0</v>
      </c>
      <c r="AC182" s="311">
        <f t="shared" si="55"/>
        <v>200</v>
      </c>
      <c r="AD182" s="456">
        <f t="shared" si="44"/>
        <v>122800</v>
      </c>
      <c r="AG182">
        <v>507</v>
      </c>
      <c r="AH182">
        <v>301337</v>
      </c>
      <c r="AJ182" s="320">
        <f t="shared" si="56"/>
        <v>676</v>
      </c>
      <c r="AL182">
        <f t="shared" si="57"/>
        <v>0</v>
      </c>
    </row>
    <row r="183" spans="1:38" ht="21.75">
      <c r="A183" s="72">
        <v>10949</v>
      </c>
      <c r="B183" s="33">
        <v>181</v>
      </c>
      <c r="C183" s="83" t="s">
        <v>969</v>
      </c>
      <c r="D183" s="277" t="s">
        <v>968</v>
      </c>
      <c r="E183" s="260" t="s">
        <v>113</v>
      </c>
      <c r="F183" s="30">
        <v>1</v>
      </c>
      <c r="G183" s="29" t="s">
        <v>1386</v>
      </c>
      <c r="H183" s="33">
        <v>500</v>
      </c>
      <c r="I183" s="33" t="s">
        <v>390</v>
      </c>
      <c r="J183" s="46">
        <v>452</v>
      </c>
      <c r="K183" s="348">
        <v>237</v>
      </c>
      <c r="L183" s="120">
        <v>114.66666666666666</v>
      </c>
      <c r="M183" s="208">
        <v>190</v>
      </c>
      <c r="N183" s="387">
        <v>50</v>
      </c>
      <c r="O183" s="208">
        <v>140</v>
      </c>
      <c r="P183" s="368">
        <v>126.581</v>
      </c>
      <c r="Q183" s="59">
        <f t="shared" si="54"/>
        <v>17721.34</v>
      </c>
      <c r="R183" s="33">
        <v>30</v>
      </c>
      <c r="S183" s="35">
        <f t="shared" si="39"/>
        <v>3797.4300000000003</v>
      </c>
      <c r="T183" s="121">
        <v>40</v>
      </c>
      <c r="U183" s="35">
        <f t="shared" si="40"/>
        <v>5063.24</v>
      </c>
      <c r="V183" s="33">
        <v>30</v>
      </c>
      <c r="W183" s="35">
        <f t="shared" si="41"/>
        <v>3797.4300000000003</v>
      </c>
      <c r="X183" s="121">
        <v>40</v>
      </c>
      <c r="Y183" s="35">
        <f t="shared" si="42"/>
        <v>5063.24</v>
      </c>
      <c r="Z183" s="83"/>
      <c r="AA183" s="327">
        <f t="shared" si="43"/>
        <v>140</v>
      </c>
      <c r="AB183" s="327">
        <f t="shared" si="53"/>
        <v>0</v>
      </c>
      <c r="AC183" s="311">
        <f t="shared" si="55"/>
        <v>35</v>
      </c>
      <c r="AD183" s="456">
        <f t="shared" si="44"/>
        <v>4430.335</v>
      </c>
      <c r="AG183">
        <v>86</v>
      </c>
      <c r="AH183">
        <v>10874.699999999997</v>
      </c>
      <c r="AJ183" s="320">
        <f t="shared" si="56"/>
        <v>114.66666666666666</v>
      </c>
      <c r="AL183">
        <f t="shared" si="57"/>
        <v>0</v>
      </c>
    </row>
    <row r="184" spans="1:38" ht="21.75">
      <c r="A184" s="72">
        <v>10949</v>
      </c>
      <c r="B184" s="33">
        <v>182</v>
      </c>
      <c r="C184" s="83">
        <v>520544</v>
      </c>
      <c r="D184" s="277" t="s">
        <v>970</v>
      </c>
      <c r="E184" s="263" t="s">
        <v>535</v>
      </c>
      <c r="F184" s="30">
        <v>1</v>
      </c>
      <c r="G184" s="51" t="s">
        <v>1397</v>
      </c>
      <c r="H184" s="46">
        <v>1</v>
      </c>
      <c r="I184" s="46" t="s">
        <v>521</v>
      </c>
      <c r="J184" s="46">
        <v>830</v>
      </c>
      <c r="K184" s="348">
        <v>1620</v>
      </c>
      <c r="L184" s="120">
        <v>1773.3333333333333</v>
      </c>
      <c r="M184" s="208">
        <v>1865</v>
      </c>
      <c r="N184" s="387">
        <v>265</v>
      </c>
      <c r="O184" s="208">
        <v>1600</v>
      </c>
      <c r="P184" s="368">
        <v>40</v>
      </c>
      <c r="Q184" s="59">
        <f t="shared" si="54"/>
        <v>64000</v>
      </c>
      <c r="R184" s="33">
        <v>400</v>
      </c>
      <c r="S184" s="35">
        <f t="shared" si="39"/>
        <v>16000</v>
      </c>
      <c r="T184" s="121">
        <v>400</v>
      </c>
      <c r="U184" s="35">
        <f t="shared" si="40"/>
        <v>16000</v>
      </c>
      <c r="V184" s="33">
        <v>400</v>
      </c>
      <c r="W184" s="35">
        <f t="shared" si="41"/>
        <v>16000</v>
      </c>
      <c r="X184" s="121">
        <v>400</v>
      </c>
      <c r="Y184" s="35">
        <f t="shared" si="42"/>
        <v>16000</v>
      </c>
      <c r="Z184" s="83"/>
      <c r="AA184" s="327">
        <f t="shared" si="43"/>
        <v>1600</v>
      </c>
      <c r="AB184" s="327">
        <f t="shared" si="53"/>
        <v>0</v>
      </c>
      <c r="AC184" s="311">
        <f t="shared" si="55"/>
        <v>400</v>
      </c>
      <c r="AD184" s="456">
        <f t="shared" si="44"/>
        <v>16000</v>
      </c>
      <c r="AG184">
        <v>1330</v>
      </c>
      <c r="AH184">
        <v>51205</v>
      </c>
      <c r="AJ184" s="320">
        <f t="shared" si="56"/>
        <v>1773.3333333333333</v>
      </c>
      <c r="AL184">
        <f t="shared" si="57"/>
        <v>0</v>
      </c>
    </row>
    <row r="185" spans="1:38" ht="21.75">
      <c r="A185" s="72">
        <v>10949</v>
      </c>
      <c r="B185" s="33">
        <v>183</v>
      </c>
      <c r="C185" s="83" t="s">
        <v>972</v>
      </c>
      <c r="D185" s="277" t="s">
        <v>971</v>
      </c>
      <c r="E185" s="260" t="s">
        <v>114</v>
      </c>
      <c r="F185" s="30">
        <v>1</v>
      </c>
      <c r="G185" s="29" t="s">
        <v>1386</v>
      </c>
      <c r="H185" s="33">
        <v>1000</v>
      </c>
      <c r="I185" s="33" t="s">
        <v>390</v>
      </c>
      <c r="J185" s="46">
        <v>39</v>
      </c>
      <c r="K185" s="348">
        <v>34</v>
      </c>
      <c r="L185" s="120">
        <v>36</v>
      </c>
      <c r="M185" s="208">
        <f t="shared" si="38"/>
        <v>39.966666666666676</v>
      </c>
      <c r="N185" s="387">
        <v>0</v>
      </c>
      <c r="O185" s="208">
        <v>40</v>
      </c>
      <c r="P185" s="369">
        <v>200</v>
      </c>
      <c r="Q185" s="59">
        <f t="shared" si="54"/>
        <v>8000</v>
      </c>
      <c r="R185" s="32">
        <v>10</v>
      </c>
      <c r="S185" s="35">
        <f t="shared" si="39"/>
        <v>2000</v>
      </c>
      <c r="T185" s="121">
        <v>10</v>
      </c>
      <c r="U185" s="35">
        <f t="shared" si="40"/>
        <v>2000</v>
      </c>
      <c r="V185" s="33">
        <v>10</v>
      </c>
      <c r="W185" s="35">
        <f t="shared" si="41"/>
        <v>2000</v>
      </c>
      <c r="X185" s="121">
        <v>10</v>
      </c>
      <c r="Y185" s="35">
        <f t="shared" si="42"/>
        <v>2000</v>
      </c>
      <c r="Z185" s="83"/>
      <c r="AA185" s="327">
        <f t="shared" si="43"/>
        <v>40</v>
      </c>
      <c r="AB185" s="327">
        <f t="shared" si="53"/>
        <v>0</v>
      </c>
      <c r="AC185" s="311">
        <f t="shared" si="55"/>
        <v>10</v>
      </c>
      <c r="AD185" s="456">
        <f t="shared" si="44"/>
        <v>2000</v>
      </c>
      <c r="AG185">
        <v>27</v>
      </c>
      <c r="AH185">
        <v>3240</v>
      </c>
      <c r="AJ185" s="320">
        <f t="shared" si="56"/>
        <v>36</v>
      </c>
      <c r="AL185">
        <f t="shared" si="57"/>
        <v>0</v>
      </c>
    </row>
    <row r="186" spans="1:38" ht="21.75">
      <c r="A186" s="72">
        <v>10949</v>
      </c>
      <c r="B186" s="33">
        <v>184</v>
      </c>
      <c r="C186" s="83" t="s">
        <v>975</v>
      </c>
      <c r="D186" s="277" t="s">
        <v>974</v>
      </c>
      <c r="E186" s="260" t="s">
        <v>115</v>
      </c>
      <c r="F186" s="30">
        <v>1</v>
      </c>
      <c r="G186" s="29" t="s">
        <v>1386</v>
      </c>
      <c r="H186" s="33">
        <v>500</v>
      </c>
      <c r="I186" s="33" t="s">
        <v>390</v>
      </c>
      <c r="J186" s="46">
        <v>21</v>
      </c>
      <c r="K186" s="348">
        <v>0</v>
      </c>
      <c r="L186" s="120">
        <v>0</v>
      </c>
      <c r="M186" s="208">
        <v>20</v>
      </c>
      <c r="N186" s="387">
        <v>0</v>
      </c>
      <c r="O186" s="208">
        <v>20</v>
      </c>
      <c r="P186" s="368">
        <v>1325</v>
      </c>
      <c r="Q186" s="59">
        <f t="shared" si="54"/>
        <v>26500</v>
      </c>
      <c r="R186" s="33">
        <v>10</v>
      </c>
      <c r="S186" s="35">
        <f t="shared" si="39"/>
        <v>13250</v>
      </c>
      <c r="T186" s="121">
        <v>0</v>
      </c>
      <c r="U186" s="35">
        <f t="shared" si="40"/>
        <v>0</v>
      </c>
      <c r="V186" s="33">
        <v>10</v>
      </c>
      <c r="W186" s="35">
        <f t="shared" si="41"/>
        <v>13250</v>
      </c>
      <c r="X186" s="121">
        <v>0</v>
      </c>
      <c r="Y186" s="35">
        <f t="shared" si="42"/>
        <v>0</v>
      </c>
      <c r="Z186" s="83"/>
      <c r="AA186" s="327">
        <f t="shared" si="43"/>
        <v>20</v>
      </c>
      <c r="AB186" s="327">
        <f t="shared" si="53"/>
        <v>0</v>
      </c>
      <c r="AC186" s="311">
        <f t="shared" si="55"/>
        <v>5</v>
      </c>
      <c r="AD186" s="456">
        <f t="shared" si="44"/>
        <v>6625</v>
      </c>
      <c r="AJ186" s="320">
        <f t="shared" si="56"/>
        <v>0</v>
      </c>
      <c r="AL186">
        <f t="shared" si="57"/>
        <v>0</v>
      </c>
    </row>
    <row r="187" spans="1:38" ht="21.75">
      <c r="A187" s="72">
        <v>10949</v>
      </c>
      <c r="B187" s="33">
        <v>185</v>
      </c>
      <c r="C187" s="83">
        <v>767686</v>
      </c>
      <c r="D187" s="277" t="s">
        <v>973</v>
      </c>
      <c r="E187" s="404" t="s">
        <v>116</v>
      </c>
      <c r="F187" s="30">
        <v>1</v>
      </c>
      <c r="G187" s="29" t="s">
        <v>1389</v>
      </c>
      <c r="H187" s="33">
        <v>1</v>
      </c>
      <c r="I187" s="33" t="s">
        <v>404</v>
      </c>
      <c r="J187" s="46">
        <v>1610</v>
      </c>
      <c r="K187" s="348">
        <v>1560</v>
      </c>
      <c r="L187" s="120">
        <v>773.3333333333333</v>
      </c>
      <c r="M187" s="208">
        <v>1282</v>
      </c>
      <c r="N187" s="387">
        <v>382</v>
      </c>
      <c r="O187" s="208">
        <v>900</v>
      </c>
      <c r="P187" s="368">
        <v>4.5</v>
      </c>
      <c r="Q187" s="59">
        <f t="shared" si="54"/>
        <v>4050</v>
      </c>
      <c r="R187" s="33">
        <v>200</v>
      </c>
      <c r="S187" s="35">
        <f t="shared" si="39"/>
        <v>900</v>
      </c>
      <c r="T187" s="121">
        <v>250</v>
      </c>
      <c r="U187" s="35">
        <f t="shared" si="40"/>
        <v>1125</v>
      </c>
      <c r="V187" s="33">
        <v>250</v>
      </c>
      <c r="W187" s="35">
        <f t="shared" si="41"/>
        <v>1125</v>
      </c>
      <c r="X187" s="121">
        <v>200</v>
      </c>
      <c r="Y187" s="35">
        <f t="shared" si="42"/>
        <v>900</v>
      </c>
      <c r="Z187" s="83"/>
      <c r="AA187" s="327">
        <f t="shared" si="43"/>
        <v>900</v>
      </c>
      <c r="AB187" s="327">
        <f t="shared" si="53"/>
        <v>0</v>
      </c>
      <c r="AC187" s="311">
        <f t="shared" si="55"/>
        <v>225</v>
      </c>
      <c r="AD187" s="456">
        <f t="shared" si="44"/>
        <v>1012.5</v>
      </c>
      <c r="AG187">
        <v>580</v>
      </c>
      <c r="AH187">
        <v>2610</v>
      </c>
      <c r="AJ187" s="320">
        <f t="shared" si="56"/>
        <v>773.3333333333333</v>
      </c>
      <c r="AL187">
        <f t="shared" si="57"/>
        <v>0</v>
      </c>
    </row>
    <row r="188" spans="1:38" ht="21.75">
      <c r="A188" s="72">
        <v>10949</v>
      </c>
      <c r="B188" s="33">
        <v>186</v>
      </c>
      <c r="C188" s="83" t="s">
        <v>977</v>
      </c>
      <c r="D188" s="277" t="s">
        <v>976</v>
      </c>
      <c r="E188" s="260" t="s">
        <v>117</v>
      </c>
      <c r="F188" s="30">
        <v>1</v>
      </c>
      <c r="G188" s="29" t="s">
        <v>1386</v>
      </c>
      <c r="H188" s="32">
        <v>500</v>
      </c>
      <c r="I188" s="32" t="s">
        <v>390</v>
      </c>
      <c r="J188" s="46">
        <v>198</v>
      </c>
      <c r="K188" s="348">
        <v>152</v>
      </c>
      <c r="L188" s="120">
        <v>104</v>
      </c>
      <c r="M188" s="208">
        <f t="shared" si="38"/>
        <v>166.4666666666667</v>
      </c>
      <c r="N188" s="387">
        <v>6</v>
      </c>
      <c r="O188" s="208">
        <v>160</v>
      </c>
      <c r="P188" s="369">
        <v>180</v>
      </c>
      <c r="Q188" s="59">
        <f t="shared" si="54"/>
        <v>28800</v>
      </c>
      <c r="R188" s="33">
        <v>40</v>
      </c>
      <c r="S188" s="35">
        <f t="shared" si="39"/>
        <v>7200</v>
      </c>
      <c r="T188" s="121">
        <v>40</v>
      </c>
      <c r="U188" s="35">
        <f t="shared" si="40"/>
        <v>7200</v>
      </c>
      <c r="V188" s="33">
        <v>40</v>
      </c>
      <c r="W188" s="35">
        <f t="shared" si="41"/>
        <v>7200</v>
      </c>
      <c r="X188" s="121">
        <v>40</v>
      </c>
      <c r="Y188" s="35">
        <f t="shared" si="42"/>
        <v>7200</v>
      </c>
      <c r="Z188" s="83"/>
      <c r="AA188" s="327">
        <f t="shared" si="43"/>
        <v>160</v>
      </c>
      <c r="AB188" s="327">
        <f t="shared" si="53"/>
        <v>0</v>
      </c>
      <c r="AC188" s="311">
        <f t="shared" si="55"/>
        <v>40</v>
      </c>
      <c r="AD188" s="456">
        <f t="shared" si="44"/>
        <v>7200</v>
      </c>
      <c r="AG188">
        <v>78</v>
      </c>
      <c r="AH188">
        <v>8668</v>
      </c>
      <c r="AJ188" s="320">
        <f t="shared" si="56"/>
        <v>104</v>
      </c>
      <c r="AL188">
        <f t="shared" si="57"/>
        <v>0</v>
      </c>
    </row>
    <row r="189" spans="1:38" ht="21.75">
      <c r="A189" s="72">
        <v>10949</v>
      </c>
      <c r="B189" s="33">
        <v>187</v>
      </c>
      <c r="C189" s="83" t="s">
        <v>979</v>
      </c>
      <c r="D189" s="277" t="s">
        <v>978</v>
      </c>
      <c r="E189" s="260" t="s">
        <v>118</v>
      </c>
      <c r="F189" s="30">
        <v>1</v>
      </c>
      <c r="G189" s="29" t="s">
        <v>1386</v>
      </c>
      <c r="H189" s="33">
        <v>500</v>
      </c>
      <c r="I189" s="33" t="s">
        <v>390</v>
      </c>
      <c r="J189" s="46">
        <v>248</v>
      </c>
      <c r="K189" s="348">
        <v>225</v>
      </c>
      <c r="L189" s="120">
        <v>220</v>
      </c>
      <c r="M189" s="208">
        <f t="shared" si="38"/>
        <v>254.10000000000002</v>
      </c>
      <c r="N189" s="387">
        <v>14</v>
      </c>
      <c r="O189" s="208">
        <v>240</v>
      </c>
      <c r="P189" s="368">
        <v>275</v>
      </c>
      <c r="Q189" s="59">
        <f t="shared" si="54"/>
        <v>66000</v>
      </c>
      <c r="R189" s="33">
        <v>60</v>
      </c>
      <c r="S189" s="35">
        <f t="shared" si="39"/>
        <v>16500</v>
      </c>
      <c r="T189" s="121">
        <v>60</v>
      </c>
      <c r="U189" s="35">
        <f t="shared" si="40"/>
        <v>16500</v>
      </c>
      <c r="V189" s="33">
        <v>60</v>
      </c>
      <c r="W189" s="35">
        <f t="shared" si="41"/>
        <v>16500</v>
      </c>
      <c r="X189" s="121">
        <v>60</v>
      </c>
      <c r="Y189" s="35">
        <f t="shared" si="42"/>
        <v>16500</v>
      </c>
      <c r="Z189" s="83"/>
      <c r="AA189" s="327">
        <f t="shared" si="43"/>
        <v>240</v>
      </c>
      <c r="AB189" s="327">
        <f t="shared" si="53"/>
        <v>0</v>
      </c>
      <c r="AC189" s="311">
        <f t="shared" si="55"/>
        <v>60</v>
      </c>
      <c r="AD189" s="456">
        <f t="shared" si="44"/>
        <v>16500</v>
      </c>
      <c r="AG189">
        <v>165</v>
      </c>
      <c r="AH189">
        <v>28050</v>
      </c>
      <c r="AJ189" s="320">
        <f t="shared" si="56"/>
        <v>220</v>
      </c>
      <c r="AL189">
        <f t="shared" si="57"/>
        <v>0</v>
      </c>
    </row>
    <row r="190" spans="1:38" ht="21.75">
      <c r="A190" s="72">
        <v>10949</v>
      </c>
      <c r="B190" s="33">
        <v>188</v>
      </c>
      <c r="C190" s="83" t="s">
        <v>981</v>
      </c>
      <c r="D190" s="277" t="s">
        <v>980</v>
      </c>
      <c r="E190" s="260" t="s">
        <v>119</v>
      </c>
      <c r="F190" s="30">
        <v>1</v>
      </c>
      <c r="G190" s="29" t="s">
        <v>1390</v>
      </c>
      <c r="H190" s="33">
        <v>60</v>
      </c>
      <c r="I190" s="33" t="s">
        <v>1391</v>
      </c>
      <c r="J190" s="46">
        <v>430</v>
      </c>
      <c r="K190" s="348">
        <v>430</v>
      </c>
      <c r="L190" s="120">
        <v>586.6666666666666</v>
      </c>
      <c r="M190" s="208">
        <f t="shared" si="38"/>
        <v>530.4444444444445</v>
      </c>
      <c r="N190" s="387">
        <v>30</v>
      </c>
      <c r="O190" s="208">
        <v>500</v>
      </c>
      <c r="P190" s="368">
        <v>10.7</v>
      </c>
      <c r="Q190" s="59">
        <f t="shared" si="54"/>
        <v>5350</v>
      </c>
      <c r="R190" s="33">
        <v>150</v>
      </c>
      <c r="S190" s="35">
        <f t="shared" si="39"/>
        <v>1605</v>
      </c>
      <c r="T190" s="121">
        <v>100</v>
      </c>
      <c r="U190" s="35">
        <f t="shared" si="40"/>
        <v>1070</v>
      </c>
      <c r="V190" s="33">
        <v>150</v>
      </c>
      <c r="W190" s="35">
        <f t="shared" si="41"/>
        <v>1605</v>
      </c>
      <c r="X190" s="121">
        <v>100</v>
      </c>
      <c r="Y190" s="35">
        <f t="shared" si="42"/>
        <v>1070</v>
      </c>
      <c r="Z190" s="83"/>
      <c r="AA190" s="327">
        <f t="shared" si="43"/>
        <v>500</v>
      </c>
      <c r="AB190" s="327">
        <f t="shared" si="53"/>
        <v>0</v>
      </c>
      <c r="AC190" s="311">
        <f t="shared" si="55"/>
        <v>125</v>
      </c>
      <c r="AD190" s="456">
        <f t="shared" si="44"/>
        <v>1337.5</v>
      </c>
      <c r="AG190">
        <v>440</v>
      </c>
      <c r="AH190">
        <v>4400</v>
      </c>
      <c r="AJ190" s="320">
        <f t="shared" si="56"/>
        <v>586.6666666666666</v>
      </c>
      <c r="AL190">
        <f t="shared" si="57"/>
        <v>0</v>
      </c>
    </row>
    <row r="191" spans="1:38" ht="21.75">
      <c r="A191" s="72">
        <v>10949</v>
      </c>
      <c r="B191" s="33">
        <v>189</v>
      </c>
      <c r="C191" s="83" t="s">
        <v>983</v>
      </c>
      <c r="D191" s="277" t="s">
        <v>982</v>
      </c>
      <c r="E191" s="261" t="s">
        <v>536</v>
      </c>
      <c r="F191" s="30">
        <v>1</v>
      </c>
      <c r="G191" s="40" t="s">
        <v>1389</v>
      </c>
      <c r="H191" s="33">
        <v>1</v>
      </c>
      <c r="I191" s="33" t="s">
        <v>521</v>
      </c>
      <c r="J191" s="46">
        <v>1731</v>
      </c>
      <c r="K191" s="348">
        <v>1121</v>
      </c>
      <c r="L191" s="120">
        <v>809.3333333333333</v>
      </c>
      <c r="M191" s="208">
        <f t="shared" si="38"/>
        <v>1342.4888888888888</v>
      </c>
      <c r="N191" s="387">
        <v>0</v>
      </c>
      <c r="O191" s="208">
        <v>0</v>
      </c>
      <c r="P191" s="368">
        <v>174.18</v>
      </c>
      <c r="Q191" s="59">
        <f t="shared" si="54"/>
        <v>0</v>
      </c>
      <c r="R191" s="33">
        <v>0</v>
      </c>
      <c r="S191" s="35">
        <f t="shared" si="39"/>
        <v>0</v>
      </c>
      <c r="T191" s="121">
        <v>0</v>
      </c>
      <c r="U191" s="35">
        <f t="shared" si="40"/>
        <v>0</v>
      </c>
      <c r="V191" s="33">
        <v>0</v>
      </c>
      <c r="W191" s="35">
        <f t="shared" si="41"/>
        <v>0</v>
      </c>
      <c r="X191" s="121">
        <v>0</v>
      </c>
      <c r="Y191" s="35">
        <f t="shared" si="42"/>
        <v>0</v>
      </c>
      <c r="Z191" s="83"/>
      <c r="AA191" s="327">
        <f t="shared" si="43"/>
        <v>0</v>
      </c>
      <c r="AB191" s="327">
        <f t="shared" si="53"/>
        <v>0</v>
      </c>
      <c r="AC191" s="311">
        <f t="shared" si="55"/>
        <v>0</v>
      </c>
      <c r="AD191" s="456">
        <f t="shared" si="44"/>
        <v>0</v>
      </c>
      <c r="AG191">
        <v>607</v>
      </c>
      <c r="AH191">
        <v>0</v>
      </c>
      <c r="AJ191" s="320">
        <f t="shared" si="56"/>
        <v>809.3333333333333</v>
      </c>
      <c r="AL191">
        <f t="shared" si="57"/>
        <v>0</v>
      </c>
    </row>
    <row r="192" spans="1:38" ht="21.75">
      <c r="A192" s="72">
        <v>10949</v>
      </c>
      <c r="B192" s="33">
        <v>190</v>
      </c>
      <c r="C192" s="83" t="s">
        <v>985</v>
      </c>
      <c r="D192" s="277" t="s">
        <v>984</v>
      </c>
      <c r="E192" s="260" t="s">
        <v>510</v>
      </c>
      <c r="F192" s="30">
        <v>1</v>
      </c>
      <c r="G192" s="29" t="s">
        <v>1400</v>
      </c>
      <c r="H192" s="33">
        <v>1</v>
      </c>
      <c r="I192" s="33" t="s">
        <v>403</v>
      </c>
      <c r="J192" s="46">
        <v>1038</v>
      </c>
      <c r="K192" s="348">
        <v>1100</v>
      </c>
      <c r="L192" s="120">
        <v>946.6666666666666</v>
      </c>
      <c r="M192" s="208">
        <f t="shared" si="38"/>
        <v>1131.0444444444445</v>
      </c>
      <c r="N192" s="387">
        <v>131</v>
      </c>
      <c r="O192" s="208">
        <v>1000</v>
      </c>
      <c r="P192" s="368">
        <v>191.53</v>
      </c>
      <c r="Q192" s="59">
        <f t="shared" si="54"/>
        <v>191530</v>
      </c>
      <c r="R192" s="33">
        <v>250</v>
      </c>
      <c r="S192" s="35">
        <f t="shared" si="39"/>
        <v>47882.5</v>
      </c>
      <c r="T192" s="121">
        <v>250</v>
      </c>
      <c r="U192" s="35">
        <f t="shared" si="40"/>
        <v>47882.5</v>
      </c>
      <c r="V192" s="33">
        <v>250</v>
      </c>
      <c r="W192" s="35">
        <f t="shared" si="41"/>
        <v>47882.5</v>
      </c>
      <c r="X192" s="121">
        <v>250</v>
      </c>
      <c r="Y192" s="35">
        <f t="shared" si="42"/>
        <v>47882.5</v>
      </c>
      <c r="Z192" s="83"/>
      <c r="AA192" s="327">
        <f t="shared" si="43"/>
        <v>1000</v>
      </c>
      <c r="AB192" s="327">
        <f t="shared" si="53"/>
        <v>0</v>
      </c>
      <c r="AC192" s="311">
        <f t="shared" si="55"/>
        <v>250</v>
      </c>
      <c r="AD192" s="456">
        <f t="shared" si="44"/>
        <v>47882.5</v>
      </c>
      <c r="AG192">
        <v>710</v>
      </c>
      <c r="AH192">
        <v>135986.3</v>
      </c>
      <c r="AI192" s="294" t="s">
        <v>1536</v>
      </c>
      <c r="AJ192" s="320">
        <f t="shared" si="56"/>
        <v>946.6666666666666</v>
      </c>
      <c r="AL192">
        <f t="shared" si="57"/>
        <v>0</v>
      </c>
    </row>
    <row r="193" spans="1:38" ht="21.75">
      <c r="A193" s="72">
        <v>10949</v>
      </c>
      <c r="B193" s="33">
        <v>191</v>
      </c>
      <c r="C193" s="83" t="s">
        <v>987</v>
      </c>
      <c r="D193" s="277" t="s">
        <v>986</v>
      </c>
      <c r="E193" s="260" t="s">
        <v>408</v>
      </c>
      <c r="F193" s="30">
        <v>1</v>
      </c>
      <c r="G193" s="29" t="s">
        <v>1398</v>
      </c>
      <c r="H193" s="33">
        <v>1</v>
      </c>
      <c r="I193" s="33" t="s">
        <v>403</v>
      </c>
      <c r="J193" s="46">
        <v>901</v>
      </c>
      <c r="K193" s="348">
        <v>886</v>
      </c>
      <c r="L193" s="120">
        <v>805.3333333333334</v>
      </c>
      <c r="M193" s="208">
        <f t="shared" si="38"/>
        <v>950.5222222222224</v>
      </c>
      <c r="N193" s="387">
        <v>51</v>
      </c>
      <c r="O193" s="208">
        <v>900</v>
      </c>
      <c r="P193" s="368">
        <v>94</v>
      </c>
      <c r="Q193" s="59">
        <f t="shared" si="54"/>
        <v>84600</v>
      </c>
      <c r="R193" s="33">
        <v>250</v>
      </c>
      <c r="S193" s="35">
        <f t="shared" si="39"/>
        <v>23500</v>
      </c>
      <c r="T193" s="121">
        <v>200</v>
      </c>
      <c r="U193" s="35">
        <f t="shared" si="40"/>
        <v>18800</v>
      </c>
      <c r="V193" s="33">
        <v>250</v>
      </c>
      <c r="W193" s="35">
        <f t="shared" si="41"/>
        <v>23500</v>
      </c>
      <c r="X193" s="121">
        <v>200</v>
      </c>
      <c r="Y193" s="35">
        <f t="shared" si="42"/>
        <v>18800</v>
      </c>
      <c r="Z193" s="83"/>
      <c r="AA193" s="327">
        <f t="shared" si="43"/>
        <v>900</v>
      </c>
      <c r="AB193" s="327">
        <f t="shared" si="53"/>
        <v>0</v>
      </c>
      <c r="AC193" s="311">
        <f t="shared" si="55"/>
        <v>225</v>
      </c>
      <c r="AD193" s="456">
        <f t="shared" si="44"/>
        <v>21150</v>
      </c>
      <c r="AG193">
        <v>604</v>
      </c>
      <c r="AH193">
        <v>56776</v>
      </c>
      <c r="AI193" s="294" t="s">
        <v>1536</v>
      </c>
      <c r="AJ193" s="320">
        <f t="shared" si="56"/>
        <v>805.3333333333334</v>
      </c>
      <c r="AL193">
        <f t="shared" si="57"/>
        <v>0</v>
      </c>
    </row>
    <row r="194" spans="1:38" ht="21.75">
      <c r="A194" s="72"/>
      <c r="B194" s="33">
        <v>192</v>
      </c>
      <c r="C194" s="83">
        <v>964299</v>
      </c>
      <c r="D194" s="277" t="s">
        <v>1517</v>
      </c>
      <c r="E194" s="261" t="s">
        <v>1460</v>
      </c>
      <c r="F194" s="30">
        <v>1</v>
      </c>
      <c r="G194" s="40" t="s">
        <v>1389</v>
      </c>
      <c r="H194" s="33">
        <v>1</v>
      </c>
      <c r="I194" s="33" t="s">
        <v>392</v>
      </c>
      <c r="J194" s="46"/>
      <c r="K194" s="348">
        <v>156</v>
      </c>
      <c r="L194" s="120">
        <v>0</v>
      </c>
      <c r="M194" s="208">
        <f t="shared" si="38"/>
        <v>57.2</v>
      </c>
      <c r="N194" s="387">
        <v>81</v>
      </c>
      <c r="O194" s="208">
        <v>0</v>
      </c>
      <c r="P194" s="368">
        <v>304.8102</v>
      </c>
      <c r="Q194" s="59">
        <f t="shared" si="54"/>
        <v>0</v>
      </c>
      <c r="R194" s="33">
        <v>0</v>
      </c>
      <c r="S194" s="35">
        <f t="shared" si="39"/>
        <v>0</v>
      </c>
      <c r="T194" s="121">
        <v>0</v>
      </c>
      <c r="U194" s="35">
        <f t="shared" si="40"/>
        <v>0</v>
      </c>
      <c r="V194" s="33">
        <v>0</v>
      </c>
      <c r="W194" s="35">
        <f t="shared" si="41"/>
        <v>0</v>
      </c>
      <c r="X194" s="121">
        <v>0</v>
      </c>
      <c r="Y194" s="35">
        <f t="shared" si="42"/>
        <v>0</v>
      </c>
      <c r="Z194" s="83"/>
      <c r="AA194" s="327">
        <f t="shared" si="43"/>
        <v>0</v>
      </c>
      <c r="AB194" s="327">
        <f t="shared" si="53"/>
        <v>0</v>
      </c>
      <c r="AC194" s="311">
        <f t="shared" si="55"/>
        <v>0</v>
      </c>
      <c r="AD194" s="456">
        <f t="shared" si="44"/>
        <v>0</v>
      </c>
      <c r="AG194">
        <v>502</v>
      </c>
      <c r="AH194">
        <v>170222.9000000001</v>
      </c>
      <c r="AL194">
        <f t="shared" si="57"/>
        <v>0</v>
      </c>
    </row>
    <row r="195" spans="1:38" ht="21.75">
      <c r="A195" s="72">
        <v>10949</v>
      </c>
      <c r="B195" s="33">
        <v>193</v>
      </c>
      <c r="C195" s="83" t="s">
        <v>989</v>
      </c>
      <c r="D195" s="277" t="s">
        <v>988</v>
      </c>
      <c r="E195" s="260" t="s">
        <v>120</v>
      </c>
      <c r="F195" s="30">
        <v>1</v>
      </c>
      <c r="G195" s="29" t="s">
        <v>1386</v>
      </c>
      <c r="H195" s="33">
        <v>500</v>
      </c>
      <c r="I195" s="33" t="s">
        <v>390</v>
      </c>
      <c r="J195" s="46">
        <v>68</v>
      </c>
      <c r="K195" s="348">
        <v>62</v>
      </c>
      <c r="L195" s="120">
        <v>81.33333333333333</v>
      </c>
      <c r="M195" s="208">
        <f aca="true" t="shared" si="58" ref="M195:M258">(J195+K195+L195)/3*1.1</f>
        <v>77.4888888888889</v>
      </c>
      <c r="N195" s="387">
        <v>6</v>
      </c>
      <c r="O195" s="208">
        <v>0</v>
      </c>
      <c r="P195" s="368">
        <v>63.1196</v>
      </c>
      <c r="Q195" s="59">
        <f t="shared" si="54"/>
        <v>0</v>
      </c>
      <c r="R195" s="33">
        <v>0</v>
      </c>
      <c r="S195" s="35">
        <f aca="true" t="shared" si="59" ref="S195:S258">R195*P195</f>
        <v>0</v>
      </c>
      <c r="T195" s="121">
        <v>0</v>
      </c>
      <c r="U195" s="35">
        <f aca="true" t="shared" si="60" ref="U195:U258">T195*P195</f>
        <v>0</v>
      </c>
      <c r="V195" s="33">
        <v>0</v>
      </c>
      <c r="W195" s="35">
        <f aca="true" t="shared" si="61" ref="W195:W258">V195*P195</f>
        <v>0</v>
      </c>
      <c r="X195" s="121">
        <v>0</v>
      </c>
      <c r="Y195" s="35">
        <f aca="true" t="shared" si="62" ref="Y195:Y258">X195*P195</f>
        <v>0</v>
      </c>
      <c r="Z195" s="83"/>
      <c r="AA195" s="327">
        <f aca="true" t="shared" si="63" ref="AA195:AA258">R195+T195+V195+X195</f>
        <v>0</v>
      </c>
      <c r="AB195" s="327">
        <f t="shared" si="53"/>
        <v>0</v>
      </c>
      <c r="AC195" s="311">
        <f t="shared" si="55"/>
        <v>0</v>
      </c>
      <c r="AD195" s="456">
        <f t="shared" si="44"/>
        <v>0</v>
      </c>
      <c r="AG195">
        <v>61</v>
      </c>
      <c r="AH195">
        <v>3846.4500000000003</v>
      </c>
      <c r="AJ195" s="320">
        <f>AG195/9*12</f>
        <v>81.33333333333333</v>
      </c>
      <c r="AL195">
        <f t="shared" si="57"/>
        <v>0</v>
      </c>
    </row>
    <row r="196" spans="1:38" ht="21.75">
      <c r="A196" s="72">
        <v>10949</v>
      </c>
      <c r="B196" s="33">
        <v>194</v>
      </c>
      <c r="C196" s="83" t="s">
        <v>991</v>
      </c>
      <c r="D196" s="277" t="s">
        <v>990</v>
      </c>
      <c r="E196" s="260" t="s">
        <v>121</v>
      </c>
      <c r="F196" s="30">
        <v>1</v>
      </c>
      <c r="G196" s="29" t="s">
        <v>1389</v>
      </c>
      <c r="H196" s="33">
        <v>1</v>
      </c>
      <c r="I196" s="33" t="s">
        <v>407</v>
      </c>
      <c r="J196" s="46">
        <v>4196</v>
      </c>
      <c r="K196" s="348">
        <v>3993</v>
      </c>
      <c r="L196" s="120">
        <v>4788</v>
      </c>
      <c r="M196" s="208">
        <f t="shared" si="58"/>
        <v>4758.2333333333345</v>
      </c>
      <c r="N196" s="387">
        <v>258</v>
      </c>
      <c r="O196" s="208">
        <v>4500</v>
      </c>
      <c r="P196" s="368">
        <v>76.7027</v>
      </c>
      <c r="Q196" s="59">
        <f t="shared" si="54"/>
        <v>345162.14999999997</v>
      </c>
      <c r="R196" s="33">
        <v>1100</v>
      </c>
      <c r="S196" s="35">
        <f t="shared" si="59"/>
        <v>84372.96999999999</v>
      </c>
      <c r="T196" s="121">
        <v>1150</v>
      </c>
      <c r="U196" s="35">
        <f t="shared" si="60"/>
        <v>88208.105</v>
      </c>
      <c r="V196" s="33">
        <v>1150</v>
      </c>
      <c r="W196" s="35">
        <f t="shared" si="61"/>
        <v>88208.105</v>
      </c>
      <c r="X196" s="121">
        <v>1100</v>
      </c>
      <c r="Y196" s="35">
        <f t="shared" si="62"/>
        <v>84372.96999999999</v>
      </c>
      <c r="Z196" s="83"/>
      <c r="AA196" s="327">
        <f t="shared" si="63"/>
        <v>4500</v>
      </c>
      <c r="AB196" s="327">
        <f t="shared" si="53"/>
        <v>0</v>
      </c>
      <c r="AC196" s="311">
        <f t="shared" si="55"/>
        <v>1125</v>
      </c>
      <c r="AD196" s="456">
        <f aca="true" t="shared" si="64" ref="AD196:AD259">Q196/4</f>
        <v>86290.53749999999</v>
      </c>
      <c r="AG196">
        <v>3591</v>
      </c>
      <c r="AH196">
        <v>265734</v>
      </c>
      <c r="AJ196" s="320">
        <f>AG196/9*12</f>
        <v>4788</v>
      </c>
      <c r="AL196">
        <f t="shared" si="57"/>
        <v>0</v>
      </c>
    </row>
    <row r="197" spans="1:38" ht="21.75">
      <c r="A197" s="72">
        <v>10949</v>
      </c>
      <c r="B197" s="33">
        <v>195</v>
      </c>
      <c r="C197" s="83" t="s">
        <v>991</v>
      </c>
      <c r="D197" s="277" t="s">
        <v>992</v>
      </c>
      <c r="E197" s="260" t="s">
        <v>489</v>
      </c>
      <c r="F197" s="30">
        <v>1</v>
      </c>
      <c r="G197" s="29" t="s">
        <v>1389</v>
      </c>
      <c r="H197" s="33">
        <v>1</v>
      </c>
      <c r="I197" s="33" t="s">
        <v>407</v>
      </c>
      <c r="J197" s="46">
        <v>1540</v>
      </c>
      <c r="K197" s="348">
        <v>2060</v>
      </c>
      <c r="L197" s="120">
        <v>2446.6666666666665</v>
      </c>
      <c r="M197" s="208">
        <v>2887</v>
      </c>
      <c r="N197" s="387">
        <v>37</v>
      </c>
      <c r="O197" s="208">
        <v>2850</v>
      </c>
      <c r="P197" s="369">
        <v>77.8</v>
      </c>
      <c r="Q197" s="59">
        <f t="shared" si="54"/>
        <v>221730</v>
      </c>
      <c r="R197" s="33">
        <v>700</v>
      </c>
      <c r="S197" s="35">
        <f t="shared" si="59"/>
        <v>54460</v>
      </c>
      <c r="T197" s="121">
        <v>750</v>
      </c>
      <c r="U197" s="35">
        <f t="shared" si="60"/>
        <v>58350</v>
      </c>
      <c r="V197" s="33">
        <v>700</v>
      </c>
      <c r="W197" s="35">
        <f t="shared" si="61"/>
        <v>54460</v>
      </c>
      <c r="X197" s="121">
        <v>700</v>
      </c>
      <c r="Y197" s="35">
        <f t="shared" si="62"/>
        <v>54460</v>
      </c>
      <c r="Z197" s="83"/>
      <c r="AA197" s="327">
        <f t="shared" si="63"/>
        <v>2850</v>
      </c>
      <c r="AB197" s="327">
        <f t="shared" si="53"/>
        <v>0</v>
      </c>
      <c r="AC197" s="311">
        <f t="shared" si="55"/>
        <v>712.5</v>
      </c>
      <c r="AD197" s="456">
        <f t="shared" si="64"/>
        <v>55432.5</v>
      </c>
      <c r="AG197">
        <v>1835</v>
      </c>
      <c r="AH197">
        <v>137441.5</v>
      </c>
      <c r="AJ197" s="320">
        <f>AG197/9*12</f>
        <v>2446.6666666666665</v>
      </c>
      <c r="AL197">
        <f t="shared" si="57"/>
        <v>0</v>
      </c>
    </row>
    <row r="198" spans="1:38" ht="21.75">
      <c r="A198" s="72">
        <v>10949</v>
      </c>
      <c r="B198" s="33">
        <v>196</v>
      </c>
      <c r="C198" s="83" t="s">
        <v>994</v>
      </c>
      <c r="D198" s="277" t="s">
        <v>993</v>
      </c>
      <c r="E198" s="260" t="s">
        <v>122</v>
      </c>
      <c r="F198" s="30">
        <v>1</v>
      </c>
      <c r="G198" s="29" t="s">
        <v>1386</v>
      </c>
      <c r="H198" s="33">
        <v>500</v>
      </c>
      <c r="I198" s="33" t="s">
        <v>390</v>
      </c>
      <c r="J198" s="46">
        <v>76</v>
      </c>
      <c r="K198" s="348">
        <v>65</v>
      </c>
      <c r="L198" s="120">
        <v>66.66666666666666</v>
      </c>
      <c r="M198" s="208">
        <f t="shared" si="58"/>
        <v>76.14444444444445</v>
      </c>
      <c r="N198" s="387">
        <v>16</v>
      </c>
      <c r="O198" s="208">
        <v>60</v>
      </c>
      <c r="P198" s="368">
        <v>270</v>
      </c>
      <c r="Q198" s="59">
        <f t="shared" si="54"/>
        <v>16200</v>
      </c>
      <c r="R198" s="33">
        <v>15</v>
      </c>
      <c r="S198" s="35">
        <f t="shared" si="59"/>
        <v>4050</v>
      </c>
      <c r="T198" s="121">
        <v>15</v>
      </c>
      <c r="U198" s="35">
        <f t="shared" si="60"/>
        <v>4050</v>
      </c>
      <c r="V198" s="33">
        <v>15</v>
      </c>
      <c r="W198" s="35">
        <f t="shared" si="61"/>
        <v>4050</v>
      </c>
      <c r="X198" s="121">
        <v>15</v>
      </c>
      <c r="Y198" s="35">
        <f t="shared" si="62"/>
        <v>4050</v>
      </c>
      <c r="Z198" s="83"/>
      <c r="AA198" s="327">
        <f t="shared" si="63"/>
        <v>60</v>
      </c>
      <c r="AB198" s="327">
        <f t="shared" si="53"/>
        <v>0</v>
      </c>
      <c r="AC198" s="311">
        <f t="shared" si="55"/>
        <v>15</v>
      </c>
      <c r="AD198" s="456">
        <f t="shared" si="64"/>
        <v>4050</v>
      </c>
      <c r="AG198">
        <v>50</v>
      </c>
      <c r="AH198">
        <v>13500</v>
      </c>
      <c r="AJ198" s="320">
        <f>AG198/9*12</f>
        <v>66.66666666666666</v>
      </c>
      <c r="AL198">
        <f t="shared" si="57"/>
        <v>0</v>
      </c>
    </row>
    <row r="199" spans="1:38" ht="21.75">
      <c r="A199" s="72">
        <v>10949</v>
      </c>
      <c r="B199" s="33">
        <v>197</v>
      </c>
      <c r="C199" s="83" t="s">
        <v>996</v>
      </c>
      <c r="D199" s="277" t="s">
        <v>995</v>
      </c>
      <c r="E199" s="260" t="s">
        <v>409</v>
      </c>
      <c r="F199" s="30">
        <v>1</v>
      </c>
      <c r="G199" s="29" t="s">
        <v>1386</v>
      </c>
      <c r="H199" s="33">
        <v>500</v>
      </c>
      <c r="I199" s="33" t="s">
        <v>390</v>
      </c>
      <c r="J199" s="46">
        <v>10</v>
      </c>
      <c r="K199" s="348">
        <v>8</v>
      </c>
      <c r="L199" s="120">
        <v>8</v>
      </c>
      <c r="M199" s="208">
        <f t="shared" si="58"/>
        <v>9.533333333333333</v>
      </c>
      <c r="N199" s="387">
        <v>2</v>
      </c>
      <c r="O199" s="208">
        <v>8</v>
      </c>
      <c r="P199" s="368">
        <v>305</v>
      </c>
      <c r="Q199" s="59">
        <f t="shared" si="54"/>
        <v>2440</v>
      </c>
      <c r="R199" s="33">
        <v>2</v>
      </c>
      <c r="S199" s="35">
        <f t="shared" si="59"/>
        <v>610</v>
      </c>
      <c r="T199" s="121">
        <v>2</v>
      </c>
      <c r="U199" s="35">
        <f t="shared" si="60"/>
        <v>610</v>
      </c>
      <c r="V199" s="33">
        <v>2</v>
      </c>
      <c r="W199" s="35">
        <f t="shared" si="61"/>
        <v>610</v>
      </c>
      <c r="X199" s="121">
        <v>2</v>
      </c>
      <c r="Y199" s="35">
        <f t="shared" si="62"/>
        <v>610</v>
      </c>
      <c r="Z199" s="83"/>
      <c r="AA199" s="327">
        <f t="shared" si="63"/>
        <v>8</v>
      </c>
      <c r="AB199" s="327">
        <f t="shared" si="53"/>
        <v>0</v>
      </c>
      <c r="AC199" s="311">
        <f t="shared" si="55"/>
        <v>2</v>
      </c>
      <c r="AD199" s="456">
        <f t="shared" si="64"/>
        <v>610</v>
      </c>
      <c r="AG199">
        <v>6</v>
      </c>
      <c r="AH199">
        <v>1605</v>
      </c>
      <c r="AJ199" s="320">
        <f>AG199/9*12</f>
        <v>8</v>
      </c>
      <c r="AL199">
        <f t="shared" si="57"/>
        <v>0</v>
      </c>
    </row>
    <row r="200" spans="1:30" ht="21.75">
      <c r="A200" s="72">
        <v>10949</v>
      </c>
      <c r="B200" s="33">
        <v>198</v>
      </c>
      <c r="C200" s="83"/>
      <c r="D200" s="277"/>
      <c r="E200" s="261" t="s">
        <v>1520</v>
      </c>
      <c r="F200" s="30">
        <v>1</v>
      </c>
      <c r="G200" s="40" t="s">
        <v>1389</v>
      </c>
      <c r="H200" s="33">
        <v>1</v>
      </c>
      <c r="I200" s="33" t="s">
        <v>407</v>
      </c>
      <c r="J200" s="33"/>
      <c r="K200" s="348">
        <v>235</v>
      </c>
      <c r="L200" s="120">
        <v>0</v>
      </c>
      <c r="M200" s="208">
        <f t="shared" si="58"/>
        <v>86.16666666666667</v>
      </c>
      <c r="N200" s="387">
        <v>188</v>
      </c>
      <c r="O200" s="208">
        <v>0</v>
      </c>
      <c r="P200" s="376">
        <v>618.1196</v>
      </c>
      <c r="Q200" s="59">
        <f t="shared" si="54"/>
        <v>0</v>
      </c>
      <c r="R200" s="33">
        <v>0</v>
      </c>
      <c r="S200" s="35">
        <f t="shared" si="59"/>
        <v>0</v>
      </c>
      <c r="T200" s="33">
        <v>0</v>
      </c>
      <c r="U200" s="35">
        <f t="shared" si="60"/>
        <v>0</v>
      </c>
      <c r="V200" s="33">
        <v>0</v>
      </c>
      <c r="W200" s="35">
        <f t="shared" si="61"/>
        <v>0</v>
      </c>
      <c r="X200" s="33">
        <v>0</v>
      </c>
      <c r="Y200" s="35">
        <f t="shared" si="62"/>
        <v>0</v>
      </c>
      <c r="Z200" s="83"/>
      <c r="AA200" s="327">
        <f t="shared" si="63"/>
        <v>0</v>
      </c>
      <c r="AB200" s="327">
        <f t="shared" si="53"/>
        <v>0</v>
      </c>
      <c r="AD200" s="456">
        <f t="shared" si="64"/>
        <v>0</v>
      </c>
    </row>
    <row r="201" spans="1:38" ht="21.75">
      <c r="A201" s="72">
        <v>10949</v>
      </c>
      <c r="B201" s="33">
        <v>199</v>
      </c>
      <c r="C201" s="83"/>
      <c r="D201" s="277" t="s">
        <v>997</v>
      </c>
      <c r="E201" s="261" t="s">
        <v>605</v>
      </c>
      <c r="F201" s="30">
        <v>1</v>
      </c>
      <c r="G201" s="40" t="s">
        <v>1389</v>
      </c>
      <c r="H201" s="33">
        <v>1</v>
      </c>
      <c r="I201" s="33" t="s">
        <v>407</v>
      </c>
      <c r="J201" s="33">
        <v>1609</v>
      </c>
      <c r="K201" s="348">
        <v>1611</v>
      </c>
      <c r="L201" s="120">
        <v>546.6666666666667</v>
      </c>
      <c r="M201" s="208">
        <f t="shared" si="58"/>
        <v>1381.1111111111113</v>
      </c>
      <c r="N201" s="387">
        <v>0</v>
      </c>
      <c r="O201" s="208">
        <v>0</v>
      </c>
      <c r="P201" s="376">
        <v>103</v>
      </c>
      <c r="Q201" s="59">
        <f aca="true" t="shared" si="65" ref="Q201:Q207">P201*O201</f>
        <v>0</v>
      </c>
      <c r="R201" s="33">
        <v>0</v>
      </c>
      <c r="S201" s="35">
        <f t="shared" si="59"/>
        <v>0</v>
      </c>
      <c r="T201" s="33">
        <v>0</v>
      </c>
      <c r="U201" s="35">
        <f t="shared" si="60"/>
        <v>0</v>
      </c>
      <c r="V201" s="33">
        <v>0</v>
      </c>
      <c r="W201" s="35">
        <f t="shared" si="61"/>
        <v>0</v>
      </c>
      <c r="X201" s="33">
        <v>0</v>
      </c>
      <c r="Y201" s="35">
        <f t="shared" si="62"/>
        <v>0</v>
      </c>
      <c r="Z201" s="83"/>
      <c r="AA201" s="327">
        <f t="shared" si="63"/>
        <v>0</v>
      </c>
      <c r="AB201" s="327">
        <f t="shared" si="53"/>
        <v>0</v>
      </c>
      <c r="AC201" s="311">
        <f aca="true" t="shared" si="66" ref="AC201:AC206">O201/4</f>
        <v>0</v>
      </c>
      <c r="AD201" s="456">
        <f t="shared" si="64"/>
        <v>0</v>
      </c>
      <c r="AG201">
        <v>410</v>
      </c>
      <c r="AH201">
        <v>249603.90000000008</v>
      </c>
      <c r="AJ201" s="320">
        <f aca="true" t="shared" si="67" ref="AJ201:AJ207">AG201/9*12</f>
        <v>546.6666666666667</v>
      </c>
      <c r="AL201">
        <f aca="true" t="shared" si="68" ref="AL201:AL206">AK201/H201</f>
        <v>0</v>
      </c>
    </row>
    <row r="202" spans="1:38" ht="21.75">
      <c r="A202" s="72">
        <v>10949</v>
      </c>
      <c r="B202" s="33">
        <v>200</v>
      </c>
      <c r="C202" s="83" t="s">
        <v>999</v>
      </c>
      <c r="D202" s="277" t="s">
        <v>998</v>
      </c>
      <c r="E202" s="260" t="s">
        <v>123</v>
      </c>
      <c r="F202" s="30">
        <v>1</v>
      </c>
      <c r="G202" s="29" t="s">
        <v>1386</v>
      </c>
      <c r="H202" s="33">
        <v>100</v>
      </c>
      <c r="I202" s="33" t="s">
        <v>390</v>
      </c>
      <c r="J202" s="46">
        <v>54</v>
      </c>
      <c r="K202" s="348">
        <v>51</v>
      </c>
      <c r="L202" s="120">
        <v>57.33333333333333</v>
      </c>
      <c r="M202" s="208">
        <f t="shared" si="58"/>
        <v>59.522222222222226</v>
      </c>
      <c r="N202" s="387">
        <v>5</v>
      </c>
      <c r="O202" s="208">
        <v>55</v>
      </c>
      <c r="P202" s="368">
        <v>192.17</v>
      </c>
      <c r="Q202" s="59">
        <f t="shared" si="65"/>
        <v>10569.349999999999</v>
      </c>
      <c r="R202" s="33">
        <v>15</v>
      </c>
      <c r="S202" s="35">
        <f t="shared" si="59"/>
        <v>2882.5499999999997</v>
      </c>
      <c r="T202" s="121">
        <v>15</v>
      </c>
      <c r="U202" s="35">
        <f t="shared" si="60"/>
        <v>2882.5499999999997</v>
      </c>
      <c r="V202" s="33">
        <v>10</v>
      </c>
      <c r="W202" s="35">
        <f t="shared" si="61"/>
        <v>1921.6999999999998</v>
      </c>
      <c r="X202" s="121">
        <v>15</v>
      </c>
      <c r="Y202" s="35">
        <f t="shared" si="62"/>
        <v>2882.5499999999997</v>
      </c>
      <c r="Z202" s="83"/>
      <c r="AA202" s="327">
        <f t="shared" si="63"/>
        <v>55</v>
      </c>
      <c r="AB202" s="327">
        <f t="shared" si="53"/>
        <v>0</v>
      </c>
      <c r="AC202" s="311">
        <f t="shared" si="66"/>
        <v>13.75</v>
      </c>
      <c r="AD202" s="456">
        <f t="shared" si="64"/>
        <v>2642.3374999999996</v>
      </c>
      <c r="AG202">
        <v>43</v>
      </c>
      <c r="AH202">
        <v>7224</v>
      </c>
      <c r="AJ202" s="320">
        <f t="shared" si="67"/>
        <v>57.33333333333333</v>
      </c>
      <c r="AL202">
        <f t="shared" si="68"/>
        <v>0</v>
      </c>
    </row>
    <row r="203" spans="1:38" ht="21.75">
      <c r="A203" s="72">
        <v>10949</v>
      </c>
      <c r="B203" s="33">
        <v>201</v>
      </c>
      <c r="C203" s="83" t="s">
        <v>1004</v>
      </c>
      <c r="D203" s="277" t="s">
        <v>1003</v>
      </c>
      <c r="E203" s="260" t="s">
        <v>511</v>
      </c>
      <c r="F203" s="30">
        <v>1</v>
      </c>
      <c r="G203" s="29" t="s">
        <v>1395</v>
      </c>
      <c r="H203" s="33">
        <v>100</v>
      </c>
      <c r="I203" s="33" t="s">
        <v>1391</v>
      </c>
      <c r="J203" s="46">
        <v>106</v>
      </c>
      <c r="K203" s="348">
        <v>96</v>
      </c>
      <c r="L203" s="120">
        <v>130.66666666666669</v>
      </c>
      <c r="M203" s="208">
        <v>144</v>
      </c>
      <c r="N203" s="387">
        <v>24</v>
      </c>
      <c r="O203" s="208">
        <v>120</v>
      </c>
      <c r="P203" s="368">
        <v>58.85</v>
      </c>
      <c r="Q203" s="59">
        <f t="shared" si="65"/>
        <v>7062</v>
      </c>
      <c r="R203" s="33">
        <v>30</v>
      </c>
      <c r="S203" s="35">
        <f t="shared" si="59"/>
        <v>1765.5</v>
      </c>
      <c r="T203" s="121">
        <v>30</v>
      </c>
      <c r="U203" s="35">
        <f t="shared" si="60"/>
        <v>1765.5</v>
      </c>
      <c r="V203" s="33">
        <v>30</v>
      </c>
      <c r="W203" s="35">
        <f t="shared" si="61"/>
        <v>1765.5</v>
      </c>
      <c r="X203" s="121">
        <v>30</v>
      </c>
      <c r="Y203" s="35">
        <f t="shared" si="62"/>
        <v>1765.5</v>
      </c>
      <c r="Z203" s="83"/>
      <c r="AA203" s="327">
        <f t="shared" si="63"/>
        <v>120</v>
      </c>
      <c r="AB203" s="327">
        <f t="shared" si="53"/>
        <v>0</v>
      </c>
      <c r="AC203" s="311">
        <f t="shared" si="66"/>
        <v>30</v>
      </c>
      <c r="AD203" s="456">
        <f t="shared" si="64"/>
        <v>1765.5</v>
      </c>
      <c r="AG203">
        <v>98</v>
      </c>
      <c r="AH203">
        <v>4655</v>
      </c>
      <c r="AI203" s="294" t="s">
        <v>1533</v>
      </c>
      <c r="AJ203" s="320">
        <f t="shared" si="67"/>
        <v>130.66666666666669</v>
      </c>
      <c r="AL203">
        <f t="shared" si="68"/>
        <v>0</v>
      </c>
    </row>
    <row r="204" spans="1:38" ht="37.5">
      <c r="A204" s="72">
        <v>10949</v>
      </c>
      <c r="B204" s="33">
        <v>202</v>
      </c>
      <c r="C204" s="83" t="s">
        <v>1007</v>
      </c>
      <c r="D204" s="277" t="s">
        <v>1005</v>
      </c>
      <c r="E204" s="262" t="s">
        <v>537</v>
      </c>
      <c r="F204" s="30">
        <v>1</v>
      </c>
      <c r="G204" s="52" t="s">
        <v>1386</v>
      </c>
      <c r="H204" s="33">
        <v>60</v>
      </c>
      <c r="I204" s="33" t="s">
        <v>390</v>
      </c>
      <c r="J204" s="46">
        <v>44</v>
      </c>
      <c r="K204" s="348">
        <v>197.5</v>
      </c>
      <c r="L204" s="120">
        <v>904</v>
      </c>
      <c r="M204" s="208">
        <f t="shared" si="58"/>
        <v>420.01666666666665</v>
      </c>
      <c r="N204" s="387">
        <v>0</v>
      </c>
      <c r="O204" s="208">
        <v>0</v>
      </c>
      <c r="P204" s="368">
        <v>97.23</v>
      </c>
      <c r="Q204" s="59">
        <f t="shared" si="65"/>
        <v>0</v>
      </c>
      <c r="R204" s="32">
        <v>0</v>
      </c>
      <c r="S204" s="35">
        <f t="shared" si="59"/>
        <v>0</v>
      </c>
      <c r="T204" s="33">
        <v>0</v>
      </c>
      <c r="U204" s="35">
        <f t="shared" si="60"/>
        <v>0</v>
      </c>
      <c r="V204" s="33">
        <v>0</v>
      </c>
      <c r="W204" s="35">
        <f t="shared" si="61"/>
        <v>0</v>
      </c>
      <c r="X204" s="33">
        <v>0</v>
      </c>
      <c r="Y204" s="35">
        <f t="shared" si="62"/>
        <v>0</v>
      </c>
      <c r="Z204" s="83"/>
      <c r="AA204" s="327">
        <f t="shared" si="63"/>
        <v>0</v>
      </c>
      <c r="AB204" s="327">
        <f t="shared" si="53"/>
        <v>0</v>
      </c>
      <c r="AC204" s="311">
        <f t="shared" si="66"/>
        <v>0</v>
      </c>
      <c r="AD204" s="456">
        <f t="shared" si="64"/>
        <v>0</v>
      </c>
      <c r="AG204">
        <v>678</v>
      </c>
      <c r="AH204">
        <v>126650.40000000001</v>
      </c>
      <c r="AJ204" s="320">
        <f t="shared" si="67"/>
        <v>904</v>
      </c>
      <c r="AL204">
        <f t="shared" si="68"/>
        <v>0</v>
      </c>
    </row>
    <row r="205" spans="1:38" ht="21.75">
      <c r="A205" s="72">
        <v>10949</v>
      </c>
      <c r="B205" s="33">
        <v>203</v>
      </c>
      <c r="C205" s="83" t="s">
        <v>1006</v>
      </c>
      <c r="D205" s="277" t="s">
        <v>1005</v>
      </c>
      <c r="E205" s="260" t="s">
        <v>124</v>
      </c>
      <c r="F205" s="30">
        <v>1</v>
      </c>
      <c r="G205" s="29" t="s">
        <v>1386</v>
      </c>
      <c r="H205" s="33">
        <v>60</v>
      </c>
      <c r="I205" s="33" t="s">
        <v>390</v>
      </c>
      <c r="J205" s="46">
        <v>367</v>
      </c>
      <c r="K205" s="348">
        <v>282</v>
      </c>
      <c r="L205" s="120">
        <v>202.66666666666669</v>
      </c>
      <c r="M205" s="208">
        <f t="shared" si="58"/>
        <v>312.2777777777778</v>
      </c>
      <c r="N205" s="387">
        <v>0</v>
      </c>
      <c r="O205" s="208">
        <v>0</v>
      </c>
      <c r="P205" s="368">
        <v>220</v>
      </c>
      <c r="Q205" s="59">
        <f t="shared" si="65"/>
        <v>0</v>
      </c>
      <c r="R205" s="33">
        <v>0</v>
      </c>
      <c r="S205" s="35">
        <f t="shared" si="59"/>
        <v>0</v>
      </c>
      <c r="T205" s="33">
        <v>0</v>
      </c>
      <c r="U205" s="35">
        <f t="shared" si="60"/>
        <v>0</v>
      </c>
      <c r="V205" s="33">
        <v>0</v>
      </c>
      <c r="W205" s="35">
        <f t="shared" si="61"/>
        <v>0</v>
      </c>
      <c r="X205" s="33">
        <v>0</v>
      </c>
      <c r="Y205" s="35">
        <f t="shared" si="62"/>
        <v>0</v>
      </c>
      <c r="Z205" s="83"/>
      <c r="AA205" s="327">
        <f t="shared" si="63"/>
        <v>0</v>
      </c>
      <c r="AB205" s="327">
        <f t="shared" si="53"/>
        <v>0</v>
      </c>
      <c r="AC205" s="311">
        <f t="shared" si="66"/>
        <v>0</v>
      </c>
      <c r="AD205" s="456">
        <f t="shared" si="64"/>
        <v>0</v>
      </c>
      <c r="AG205">
        <v>152</v>
      </c>
      <c r="AH205">
        <v>28481.759999999995</v>
      </c>
      <c r="AI205" s="294" t="s">
        <v>1454</v>
      </c>
      <c r="AJ205" s="320">
        <f t="shared" si="67"/>
        <v>202.66666666666669</v>
      </c>
      <c r="AL205">
        <f t="shared" si="68"/>
        <v>0</v>
      </c>
    </row>
    <row r="206" spans="1:38" ht="21.75">
      <c r="A206" s="72">
        <v>10949</v>
      </c>
      <c r="B206" s="33">
        <v>204</v>
      </c>
      <c r="C206" s="83"/>
      <c r="D206" s="277" t="s">
        <v>1008</v>
      </c>
      <c r="E206" s="261" t="s">
        <v>606</v>
      </c>
      <c r="F206" s="30">
        <v>1</v>
      </c>
      <c r="G206" s="40" t="s">
        <v>1395</v>
      </c>
      <c r="H206" s="38">
        <v>60</v>
      </c>
      <c r="I206" s="38" t="s">
        <v>1391</v>
      </c>
      <c r="J206" s="33">
        <v>0</v>
      </c>
      <c r="K206" s="348">
        <v>6</v>
      </c>
      <c r="L206" s="120">
        <v>0</v>
      </c>
      <c r="M206" s="208">
        <f t="shared" si="58"/>
        <v>2.2</v>
      </c>
      <c r="N206" s="387">
        <v>0</v>
      </c>
      <c r="O206" s="208">
        <v>0</v>
      </c>
      <c r="P206" s="373">
        <v>60</v>
      </c>
      <c r="Q206" s="59">
        <f t="shared" si="65"/>
        <v>0</v>
      </c>
      <c r="R206" s="33">
        <v>0</v>
      </c>
      <c r="S206" s="35">
        <f t="shared" si="59"/>
        <v>0</v>
      </c>
      <c r="T206" s="33">
        <v>0</v>
      </c>
      <c r="U206" s="35">
        <f t="shared" si="60"/>
        <v>0</v>
      </c>
      <c r="V206" s="33">
        <v>0</v>
      </c>
      <c r="W206" s="35">
        <f t="shared" si="61"/>
        <v>0</v>
      </c>
      <c r="X206" s="33">
        <v>0</v>
      </c>
      <c r="Y206" s="35">
        <f t="shared" si="62"/>
        <v>0</v>
      </c>
      <c r="Z206" s="83"/>
      <c r="AA206" s="327">
        <f t="shared" si="63"/>
        <v>0</v>
      </c>
      <c r="AB206" s="327">
        <f t="shared" si="53"/>
        <v>0</v>
      </c>
      <c r="AC206" s="311">
        <f t="shared" si="66"/>
        <v>0</v>
      </c>
      <c r="AD206" s="456">
        <f t="shared" si="64"/>
        <v>0</v>
      </c>
      <c r="AJ206" s="320">
        <f t="shared" si="67"/>
        <v>0</v>
      </c>
      <c r="AL206">
        <f t="shared" si="68"/>
        <v>0</v>
      </c>
    </row>
    <row r="207" spans="1:36" ht="21.75">
      <c r="A207" s="72">
        <v>10949</v>
      </c>
      <c r="B207" s="33">
        <v>205</v>
      </c>
      <c r="C207" s="83"/>
      <c r="D207" s="412"/>
      <c r="E207" s="261" t="s">
        <v>1534</v>
      </c>
      <c r="F207" s="40">
        <v>1</v>
      </c>
      <c r="G207" s="40" t="s">
        <v>1386</v>
      </c>
      <c r="H207" s="33">
        <v>100</v>
      </c>
      <c r="I207" s="33" t="s">
        <v>390</v>
      </c>
      <c r="J207" s="33">
        <v>0</v>
      </c>
      <c r="K207" s="46">
        <v>0</v>
      </c>
      <c r="L207" s="120">
        <v>7</v>
      </c>
      <c r="M207" s="208">
        <v>8</v>
      </c>
      <c r="N207" s="406">
        <v>0</v>
      </c>
      <c r="O207" s="208">
        <v>8</v>
      </c>
      <c r="P207" s="368">
        <v>802.5</v>
      </c>
      <c r="Q207" s="59">
        <f t="shared" si="65"/>
        <v>6420</v>
      </c>
      <c r="R207" s="33">
        <v>2</v>
      </c>
      <c r="S207" s="35">
        <f t="shared" si="59"/>
        <v>1605</v>
      </c>
      <c r="T207" s="33">
        <v>2</v>
      </c>
      <c r="U207" s="35">
        <f t="shared" si="60"/>
        <v>1605</v>
      </c>
      <c r="V207" s="33">
        <v>2</v>
      </c>
      <c r="W207" s="35">
        <f t="shared" si="61"/>
        <v>1605</v>
      </c>
      <c r="X207" s="33">
        <v>2</v>
      </c>
      <c r="Y207" s="35">
        <f t="shared" si="62"/>
        <v>1605</v>
      </c>
      <c r="Z207" s="40"/>
      <c r="AA207" s="327">
        <f t="shared" si="63"/>
        <v>8</v>
      </c>
      <c r="AB207" s="327">
        <f t="shared" si="53"/>
        <v>0</v>
      </c>
      <c r="AC207" s="413"/>
      <c r="AD207" s="456">
        <f t="shared" si="64"/>
        <v>1605</v>
      </c>
      <c r="AE207" s="414"/>
      <c r="AG207">
        <v>5</v>
      </c>
      <c r="AH207">
        <v>4012.5</v>
      </c>
      <c r="AJ207" s="320">
        <f t="shared" si="67"/>
        <v>6.666666666666667</v>
      </c>
    </row>
    <row r="208" spans="1:38" ht="37.5">
      <c r="A208" s="72">
        <v>10949</v>
      </c>
      <c r="B208" s="33">
        <v>206</v>
      </c>
      <c r="C208" s="83" t="s">
        <v>1010</v>
      </c>
      <c r="D208" s="277" t="s">
        <v>1009</v>
      </c>
      <c r="E208" s="262" t="s">
        <v>539</v>
      </c>
      <c r="F208" s="30">
        <v>1</v>
      </c>
      <c r="G208" s="52" t="s">
        <v>1389</v>
      </c>
      <c r="H208" s="30">
        <v>1</v>
      </c>
      <c r="I208" s="30" t="s">
        <v>392</v>
      </c>
      <c r="J208" s="46">
        <v>106</v>
      </c>
      <c r="K208" s="348">
        <v>30</v>
      </c>
      <c r="L208" s="120">
        <v>93.33333333333333</v>
      </c>
      <c r="M208" s="208">
        <v>100</v>
      </c>
      <c r="N208" s="387">
        <v>0</v>
      </c>
      <c r="O208" s="208">
        <v>100</v>
      </c>
      <c r="P208" s="368">
        <v>50.29</v>
      </c>
      <c r="Q208" s="59">
        <f aca="true" t="shared" si="69" ref="Q208:Q239">P208*O208</f>
        <v>5029</v>
      </c>
      <c r="R208" s="33">
        <v>50</v>
      </c>
      <c r="S208" s="35">
        <f t="shared" si="59"/>
        <v>2514.5</v>
      </c>
      <c r="T208" s="121">
        <v>0</v>
      </c>
      <c r="U208" s="35">
        <f t="shared" si="60"/>
        <v>0</v>
      </c>
      <c r="V208" s="33">
        <v>50</v>
      </c>
      <c r="W208" s="35">
        <f t="shared" si="61"/>
        <v>2514.5</v>
      </c>
      <c r="X208" s="121">
        <v>0</v>
      </c>
      <c r="Y208" s="35">
        <f t="shared" si="62"/>
        <v>0</v>
      </c>
      <c r="Z208" s="83"/>
      <c r="AA208" s="327">
        <f t="shared" si="63"/>
        <v>100</v>
      </c>
      <c r="AB208" s="327">
        <f t="shared" si="53"/>
        <v>0</v>
      </c>
      <c r="AC208" s="311">
        <f aca="true" t="shared" si="70" ref="AC208:AC238">O208/4</f>
        <v>25</v>
      </c>
      <c r="AD208" s="456">
        <f t="shared" si="64"/>
        <v>1257.25</v>
      </c>
      <c r="AG208">
        <v>70</v>
      </c>
      <c r="AH208">
        <v>3520.3</v>
      </c>
      <c r="AJ208" s="320">
        <f aca="true" t="shared" si="71" ref="AJ208:AJ239">AG208/9*12</f>
        <v>93.33333333333333</v>
      </c>
      <c r="AL208">
        <f aca="true" t="shared" si="72" ref="AL208:AL239">AK208/H208</f>
        <v>0</v>
      </c>
    </row>
    <row r="209" spans="1:38" ht="21.75">
      <c r="A209" s="72">
        <v>10949</v>
      </c>
      <c r="B209" s="33">
        <v>207</v>
      </c>
      <c r="C209" s="83" t="s">
        <v>1012</v>
      </c>
      <c r="D209" s="277" t="s">
        <v>1011</v>
      </c>
      <c r="E209" s="260" t="s">
        <v>512</v>
      </c>
      <c r="F209" s="30">
        <v>1</v>
      </c>
      <c r="G209" s="29" t="s">
        <v>1389</v>
      </c>
      <c r="H209" s="33">
        <v>1</v>
      </c>
      <c r="I209" s="33" t="s">
        <v>392</v>
      </c>
      <c r="J209" s="46">
        <v>789</v>
      </c>
      <c r="K209" s="348">
        <v>832</v>
      </c>
      <c r="L209" s="120">
        <v>801.3333333333333</v>
      </c>
      <c r="M209" s="208">
        <f t="shared" si="58"/>
        <v>888.1888888888889</v>
      </c>
      <c r="N209" s="387">
        <v>88</v>
      </c>
      <c r="O209" s="208">
        <v>800</v>
      </c>
      <c r="P209" s="368">
        <v>20.330000000000002</v>
      </c>
      <c r="Q209" s="59">
        <f t="shared" si="69"/>
        <v>16264.000000000002</v>
      </c>
      <c r="R209" s="33">
        <v>200</v>
      </c>
      <c r="S209" s="35">
        <f t="shared" si="59"/>
        <v>4066.0000000000005</v>
      </c>
      <c r="T209" s="121">
        <v>200</v>
      </c>
      <c r="U209" s="35">
        <f t="shared" si="60"/>
        <v>4066.0000000000005</v>
      </c>
      <c r="V209" s="33">
        <v>200</v>
      </c>
      <c r="W209" s="35">
        <f t="shared" si="61"/>
        <v>4066.0000000000005</v>
      </c>
      <c r="X209" s="121">
        <v>200</v>
      </c>
      <c r="Y209" s="35">
        <f t="shared" si="62"/>
        <v>4066.0000000000005</v>
      </c>
      <c r="Z209" s="83"/>
      <c r="AA209" s="327">
        <f t="shared" si="63"/>
        <v>800</v>
      </c>
      <c r="AB209" s="327">
        <f t="shared" si="53"/>
        <v>0</v>
      </c>
      <c r="AC209" s="311">
        <f t="shared" si="70"/>
        <v>200</v>
      </c>
      <c r="AD209" s="456">
        <f t="shared" si="64"/>
        <v>4066.0000000000005</v>
      </c>
      <c r="AG209">
        <v>601</v>
      </c>
      <c r="AH209">
        <v>11953.889999999994</v>
      </c>
      <c r="AJ209" s="320">
        <f t="shared" si="71"/>
        <v>801.3333333333333</v>
      </c>
      <c r="AL209">
        <f t="shared" si="72"/>
        <v>0</v>
      </c>
    </row>
    <row r="210" spans="1:38" ht="21.75">
      <c r="A210" s="72">
        <v>10949</v>
      </c>
      <c r="B210" s="33">
        <v>208</v>
      </c>
      <c r="C210" s="83" t="s">
        <v>1014</v>
      </c>
      <c r="D210" s="277" t="s">
        <v>1013</v>
      </c>
      <c r="E210" s="260" t="s">
        <v>125</v>
      </c>
      <c r="F210" s="30">
        <v>1</v>
      </c>
      <c r="G210" s="29" t="s">
        <v>1389</v>
      </c>
      <c r="H210" s="33">
        <v>1</v>
      </c>
      <c r="I210" s="33" t="s">
        <v>392</v>
      </c>
      <c r="J210" s="46">
        <v>6</v>
      </c>
      <c r="K210" s="348">
        <v>0</v>
      </c>
      <c r="L210" s="120">
        <v>0</v>
      </c>
      <c r="M210" s="208">
        <f t="shared" si="58"/>
        <v>2.2</v>
      </c>
      <c r="N210" s="387">
        <v>0</v>
      </c>
      <c r="O210" s="208">
        <v>0</v>
      </c>
      <c r="P210" s="368">
        <v>31.66667</v>
      </c>
      <c r="Q210" s="59">
        <f t="shared" si="69"/>
        <v>0</v>
      </c>
      <c r="R210" s="33">
        <v>0</v>
      </c>
      <c r="S210" s="35">
        <f t="shared" si="59"/>
        <v>0</v>
      </c>
      <c r="T210" s="121">
        <v>0</v>
      </c>
      <c r="U210" s="35">
        <f t="shared" si="60"/>
        <v>0</v>
      </c>
      <c r="V210" s="33">
        <v>0</v>
      </c>
      <c r="W210" s="35">
        <f t="shared" si="61"/>
        <v>0</v>
      </c>
      <c r="X210" s="121">
        <v>0</v>
      </c>
      <c r="Y210" s="35">
        <f t="shared" si="62"/>
        <v>0</v>
      </c>
      <c r="Z210" s="83"/>
      <c r="AA210" s="327">
        <f t="shared" si="63"/>
        <v>0</v>
      </c>
      <c r="AB210" s="327">
        <f t="shared" si="53"/>
        <v>0</v>
      </c>
      <c r="AC210" s="311">
        <f t="shared" si="70"/>
        <v>0</v>
      </c>
      <c r="AD210" s="456">
        <f t="shared" si="64"/>
        <v>0</v>
      </c>
      <c r="AJ210" s="320">
        <f t="shared" si="71"/>
        <v>0</v>
      </c>
      <c r="AL210">
        <f t="shared" si="72"/>
        <v>0</v>
      </c>
    </row>
    <row r="211" spans="1:38" ht="21.75">
      <c r="A211" s="72">
        <v>10949</v>
      </c>
      <c r="B211" s="33">
        <v>209</v>
      </c>
      <c r="C211" s="83" t="s">
        <v>1016</v>
      </c>
      <c r="D211" s="277" t="s">
        <v>1015</v>
      </c>
      <c r="E211" s="260" t="s">
        <v>126</v>
      </c>
      <c r="F211" s="30">
        <v>1</v>
      </c>
      <c r="G211" s="29" t="s">
        <v>1407</v>
      </c>
      <c r="H211" s="33">
        <v>125</v>
      </c>
      <c r="I211" s="33" t="s">
        <v>1391</v>
      </c>
      <c r="J211" s="46">
        <v>12</v>
      </c>
      <c r="K211" s="348">
        <v>4</v>
      </c>
      <c r="L211" s="120">
        <v>10.666666666666666</v>
      </c>
      <c r="M211" s="208">
        <f t="shared" si="58"/>
        <v>9.777777777777777</v>
      </c>
      <c r="N211" s="387">
        <v>0</v>
      </c>
      <c r="O211" s="208">
        <v>10</v>
      </c>
      <c r="P211" s="368">
        <v>321</v>
      </c>
      <c r="Q211" s="59">
        <f t="shared" si="69"/>
        <v>3210</v>
      </c>
      <c r="R211" s="32">
        <v>3</v>
      </c>
      <c r="S211" s="35">
        <f t="shared" si="59"/>
        <v>963</v>
      </c>
      <c r="T211" s="121">
        <v>2</v>
      </c>
      <c r="U211" s="35">
        <f t="shared" si="60"/>
        <v>642</v>
      </c>
      <c r="V211" s="33">
        <v>3</v>
      </c>
      <c r="W211" s="35">
        <f t="shared" si="61"/>
        <v>963</v>
      </c>
      <c r="X211" s="121">
        <v>2</v>
      </c>
      <c r="Y211" s="35">
        <f t="shared" si="62"/>
        <v>642</v>
      </c>
      <c r="Z211" s="83"/>
      <c r="AA211" s="327">
        <f t="shared" si="63"/>
        <v>10</v>
      </c>
      <c r="AB211" s="327">
        <f t="shared" si="53"/>
        <v>0</v>
      </c>
      <c r="AC211" s="311">
        <f t="shared" si="70"/>
        <v>2.5</v>
      </c>
      <c r="AD211" s="456">
        <f t="shared" si="64"/>
        <v>802.5</v>
      </c>
      <c r="AG211">
        <v>8</v>
      </c>
      <c r="AH211">
        <v>2424</v>
      </c>
      <c r="AJ211" s="320">
        <f t="shared" si="71"/>
        <v>10.666666666666666</v>
      </c>
      <c r="AL211">
        <f t="shared" si="72"/>
        <v>0</v>
      </c>
    </row>
    <row r="212" spans="1:38" ht="21.75">
      <c r="A212" s="72">
        <v>10949</v>
      </c>
      <c r="B212" s="33">
        <v>210</v>
      </c>
      <c r="C212" s="83" t="s">
        <v>1017</v>
      </c>
      <c r="D212" s="277" t="s">
        <v>1009</v>
      </c>
      <c r="E212" s="260" t="s">
        <v>538</v>
      </c>
      <c r="F212" s="30">
        <v>1</v>
      </c>
      <c r="G212" s="29" t="s">
        <v>1389</v>
      </c>
      <c r="H212" s="33">
        <v>1</v>
      </c>
      <c r="I212" s="33" t="s">
        <v>392</v>
      </c>
      <c r="J212" s="46">
        <v>0</v>
      </c>
      <c r="K212" s="348">
        <v>0</v>
      </c>
      <c r="L212" s="120">
        <v>0</v>
      </c>
      <c r="M212" s="208">
        <f t="shared" si="58"/>
        <v>0</v>
      </c>
      <c r="N212" s="387">
        <v>0</v>
      </c>
      <c r="O212" s="208">
        <f>M212-N212</f>
        <v>0</v>
      </c>
      <c r="P212" s="373">
        <v>66.34</v>
      </c>
      <c r="Q212" s="59">
        <f t="shared" si="69"/>
        <v>0</v>
      </c>
      <c r="R212" s="33">
        <v>0</v>
      </c>
      <c r="S212" s="35">
        <f t="shared" si="59"/>
        <v>0</v>
      </c>
      <c r="T212" s="33">
        <v>0</v>
      </c>
      <c r="U212" s="35">
        <f t="shared" si="60"/>
        <v>0</v>
      </c>
      <c r="V212" s="33">
        <v>0</v>
      </c>
      <c r="W212" s="35">
        <f t="shared" si="61"/>
        <v>0</v>
      </c>
      <c r="X212" s="33">
        <v>0</v>
      </c>
      <c r="Y212" s="35">
        <f t="shared" si="62"/>
        <v>0</v>
      </c>
      <c r="Z212" s="83"/>
      <c r="AA212" s="327">
        <f t="shared" si="63"/>
        <v>0</v>
      </c>
      <c r="AB212" s="327">
        <f t="shared" si="53"/>
        <v>0</v>
      </c>
      <c r="AC212" s="311">
        <f t="shared" si="70"/>
        <v>0</v>
      </c>
      <c r="AD212" s="456">
        <f t="shared" si="64"/>
        <v>0</v>
      </c>
      <c r="AJ212" s="320">
        <f t="shared" si="71"/>
        <v>0</v>
      </c>
      <c r="AL212">
        <f t="shared" si="72"/>
        <v>0</v>
      </c>
    </row>
    <row r="213" spans="1:38" ht="21.75">
      <c r="A213" s="72">
        <v>10949</v>
      </c>
      <c r="B213" s="33">
        <v>211</v>
      </c>
      <c r="C213" s="270">
        <v>738061</v>
      </c>
      <c r="D213" s="277" t="s">
        <v>1018</v>
      </c>
      <c r="E213" s="261" t="s">
        <v>607</v>
      </c>
      <c r="F213" s="30">
        <v>1</v>
      </c>
      <c r="G213" s="40" t="s">
        <v>1386</v>
      </c>
      <c r="H213" s="38">
        <v>500</v>
      </c>
      <c r="I213" s="38" t="s">
        <v>390</v>
      </c>
      <c r="J213" s="33">
        <v>3</v>
      </c>
      <c r="K213" s="348">
        <v>4</v>
      </c>
      <c r="L213" s="120">
        <v>6.666666666666667</v>
      </c>
      <c r="M213" s="208">
        <v>8</v>
      </c>
      <c r="N213" s="387">
        <v>0</v>
      </c>
      <c r="O213" s="208">
        <v>8</v>
      </c>
      <c r="P213" s="368">
        <v>1076.33</v>
      </c>
      <c r="Q213" s="59">
        <f t="shared" si="69"/>
        <v>8610.64</v>
      </c>
      <c r="R213" s="32">
        <v>2</v>
      </c>
      <c r="S213" s="35">
        <f t="shared" si="59"/>
        <v>2152.66</v>
      </c>
      <c r="T213" s="33">
        <v>2</v>
      </c>
      <c r="U213" s="35">
        <f t="shared" si="60"/>
        <v>2152.66</v>
      </c>
      <c r="V213" s="33">
        <v>2</v>
      </c>
      <c r="W213" s="35">
        <f t="shared" si="61"/>
        <v>2152.66</v>
      </c>
      <c r="X213" s="33">
        <v>2</v>
      </c>
      <c r="Y213" s="35">
        <f t="shared" si="62"/>
        <v>2152.66</v>
      </c>
      <c r="Z213" s="83"/>
      <c r="AA213" s="327">
        <f t="shared" si="63"/>
        <v>8</v>
      </c>
      <c r="AB213" s="327">
        <f t="shared" si="53"/>
        <v>0</v>
      </c>
      <c r="AC213" s="311">
        <f t="shared" si="70"/>
        <v>2</v>
      </c>
      <c r="AD213" s="456">
        <f t="shared" si="64"/>
        <v>2152.66</v>
      </c>
      <c r="AG213">
        <v>5</v>
      </c>
      <c r="AH213">
        <v>3210</v>
      </c>
      <c r="AJ213" s="320">
        <f t="shared" si="71"/>
        <v>6.666666666666667</v>
      </c>
      <c r="AL213">
        <f t="shared" si="72"/>
        <v>0</v>
      </c>
    </row>
    <row r="214" spans="1:38" ht="21.75">
      <c r="A214" s="72">
        <v>10949</v>
      </c>
      <c r="B214" s="33">
        <v>212</v>
      </c>
      <c r="C214" s="83" t="s">
        <v>1020</v>
      </c>
      <c r="D214" s="277" t="s">
        <v>1019</v>
      </c>
      <c r="E214" s="260" t="s">
        <v>1369</v>
      </c>
      <c r="F214" s="30">
        <v>1</v>
      </c>
      <c r="G214" s="29" t="s">
        <v>1386</v>
      </c>
      <c r="H214" s="33">
        <v>10</v>
      </c>
      <c r="I214" s="33" t="s">
        <v>390</v>
      </c>
      <c r="J214" s="46">
        <v>890</v>
      </c>
      <c r="K214" s="348">
        <v>160</v>
      </c>
      <c r="L214" s="120">
        <v>160</v>
      </c>
      <c r="M214" s="208">
        <v>176</v>
      </c>
      <c r="N214" s="387">
        <v>76</v>
      </c>
      <c r="O214" s="208">
        <v>100</v>
      </c>
      <c r="P214" s="369">
        <v>55</v>
      </c>
      <c r="Q214" s="59">
        <f t="shared" si="69"/>
        <v>5500</v>
      </c>
      <c r="R214" s="33">
        <v>25</v>
      </c>
      <c r="S214" s="35">
        <f t="shared" si="59"/>
        <v>1375</v>
      </c>
      <c r="T214" s="121">
        <v>25</v>
      </c>
      <c r="U214" s="35">
        <f t="shared" si="60"/>
        <v>1375</v>
      </c>
      <c r="V214" s="33">
        <v>25</v>
      </c>
      <c r="W214" s="35">
        <f t="shared" si="61"/>
        <v>1375</v>
      </c>
      <c r="X214" s="121">
        <v>25</v>
      </c>
      <c r="Y214" s="35">
        <f t="shared" si="62"/>
        <v>1375</v>
      </c>
      <c r="Z214" s="83"/>
      <c r="AA214" s="327">
        <f t="shared" si="63"/>
        <v>100</v>
      </c>
      <c r="AB214" s="327">
        <f t="shared" si="53"/>
        <v>0</v>
      </c>
      <c r="AC214" s="311">
        <f t="shared" si="70"/>
        <v>25</v>
      </c>
      <c r="AD214" s="456">
        <f t="shared" si="64"/>
        <v>1375</v>
      </c>
      <c r="AG214">
        <v>120</v>
      </c>
      <c r="AH214">
        <v>6600</v>
      </c>
      <c r="AI214" s="294" t="s">
        <v>1533</v>
      </c>
      <c r="AJ214" s="320">
        <f t="shared" si="71"/>
        <v>160</v>
      </c>
      <c r="AL214">
        <f t="shared" si="72"/>
        <v>0</v>
      </c>
    </row>
    <row r="215" spans="1:38" ht="21.75">
      <c r="A215" s="72">
        <v>10949</v>
      </c>
      <c r="B215" s="33">
        <v>213</v>
      </c>
      <c r="C215" s="83" t="s">
        <v>1022</v>
      </c>
      <c r="D215" s="277" t="s">
        <v>1021</v>
      </c>
      <c r="E215" s="261" t="s">
        <v>540</v>
      </c>
      <c r="F215" s="30">
        <v>1</v>
      </c>
      <c r="G215" s="40" t="s">
        <v>1386</v>
      </c>
      <c r="H215" s="33">
        <v>120</v>
      </c>
      <c r="I215" s="33" t="s">
        <v>390</v>
      </c>
      <c r="J215" s="46">
        <v>197</v>
      </c>
      <c r="K215" s="348">
        <v>142</v>
      </c>
      <c r="L215" s="120">
        <v>100</v>
      </c>
      <c r="M215" s="208">
        <f t="shared" si="58"/>
        <v>160.9666666666667</v>
      </c>
      <c r="N215" s="387">
        <v>0</v>
      </c>
      <c r="O215" s="208">
        <v>0</v>
      </c>
      <c r="P215" s="368">
        <v>1610</v>
      </c>
      <c r="Q215" s="59">
        <f t="shared" si="69"/>
        <v>0</v>
      </c>
      <c r="R215" s="33">
        <v>0</v>
      </c>
      <c r="S215" s="35">
        <f t="shared" si="59"/>
        <v>0</v>
      </c>
      <c r="T215" s="121">
        <v>0</v>
      </c>
      <c r="U215" s="35">
        <f t="shared" si="60"/>
        <v>0</v>
      </c>
      <c r="V215" s="33">
        <v>0</v>
      </c>
      <c r="W215" s="35">
        <f t="shared" si="61"/>
        <v>0</v>
      </c>
      <c r="X215" s="121">
        <v>0</v>
      </c>
      <c r="Y215" s="35">
        <f t="shared" si="62"/>
        <v>0</v>
      </c>
      <c r="Z215" s="83"/>
      <c r="AA215" s="327">
        <f t="shared" si="63"/>
        <v>0</v>
      </c>
      <c r="AB215" s="327">
        <f t="shared" si="53"/>
        <v>0</v>
      </c>
      <c r="AC215" s="311">
        <f t="shared" si="70"/>
        <v>0</v>
      </c>
      <c r="AD215" s="456">
        <f t="shared" si="64"/>
        <v>0</v>
      </c>
      <c r="AG215">
        <v>75</v>
      </c>
      <c r="AH215">
        <v>117930.36000000002</v>
      </c>
      <c r="AJ215" s="320">
        <f t="shared" si="71"/>
        <v>100</v>
      </c>
      <c r="AL215">
        <f t="shared" si="72"/>
        <v>0</v>
      </c>
    </row>
    <row r="216" spans="1:38" ht="21.75">
      <c r="A216" s="72">
        <v>10949</v>
      </c>
      <c r="B216" s="33">
        <v>214</v>
      </c>
      <c r="C216" s="83" t="s">
        <v>1024</v>
      </c>
      <c r="D216" s="277" t="s">
        <v>1023</v>
      </c>
      <c r="E216" s="260" t="s">
        <v>127</v>
      </c>
      <c r="F216" s="30">
        <v>1</v>
      </c>
      <c r="G216" s="29" t="s">
        <v>1386</v>
      </c>
      <c r="H216" s="33">
        <v>1000</v>
      </c>
      <c r="I216" s="33" t="s">
        <v>390</v>
      </c>
      <c r="J216" s="46">
        <v>23</v>
      </c>
      <c r="K216" s="348">
        <v>27</v>
      </c>
      <c r="L216" s="120">
        <v>18.666666666666668</v>
      </c>
      <c r="M216" s="208">
        <v>28</v>
      </c>
      <c r="N216" s="387">
        <v>0</v>
      </c>
      <c r="O216" s="208">
        <v>28</v>
      </c>
      <c r="P216" s="368">
        <v>220.42000000000002</v>
      </c>
      <c r="Q216" s="59">
        <f t="shared" si="69"/>
        <v>6171.76</v>
      </c>
      <c r="R216" s="33">
        <v>7</v>
      </c>
      <c r="S216" s="35">
        <f t="shared" si="59"/>
        <v>1542.94</v>
      </c>
      <c r="T216" s="121">
        <v>7</v>
      </c>
      <c r="U216" s="35">
        <f t="shared" si="60"/>
        <v>1542.94</v>
      </c>
      <c r="V216" s="33">
        <v>7</v>
      </c>
      <c r="W216" s="35">
        <f t="shared" si="61"/>
        <v>1542.94</v>
      </c>
      <c r="X216" s="121">
        <v>7</v>
      </c>
      <c r="Y216" s="35">
        <f t="shared" si="62"/>
        <v>1542.94</v>
      </c>
      <c r="Z216" s="83"/>
      <c r="AA216" s="327">
        <f t="shared" si="63"/>
        <v>28</v>
      </c>
      <c r="AB216" s="327">
        <f aca="true" t="shared" si="73" ref="AB216:AB279">O216-AA216</f>
        <v>0</v>
      </c>
      <c r="AC216" s="311">
        <f t="shared" si="70"/>
        <v>7</v>
      </c>
      <c r="AD216" s="456">
        <f t="shared" si="64"/>
        <v>1542.94</v>
      </c>
      <c r="AG216">
        <v>14</v>
      </c>
      <c r="AH216">
        <v>4025</v>
      </c>
      <c r="AJ216" s="320">
        <f t="shared" si="71"/>
        <v>18.666666666666668</v>
      </c>
      <c r="AL216">
        <f t="shared" si="72"/>
        <v>0</v>
      </c>
    </row>
    <row r="217" spans="1:38" ht="21.75">
      <c r="A217" s="72">
        <v>10949</v>
      </c>
      <c r="B217" s="33">
        <v>215</v>
      </c>
      <c r="C217" s="83" t="s">
        <v>1026</v>
      </c>
      <c r="D217" s="277" t="s">
        <v>1025</v>
      </c>
      <c r="E217" s="260" t="s">
        <v>128</v>
      </c>
      <c r="F217" s="30">
        <v>1</v>
      </c>
      <c r="G217" s="29" t="s">
        <v>1386</v>
      </c>
      <c r="H217" s="32">
        <v>1000</v>
      </c>
      <c r="I217" s="32" t="s">
        <v>390</v>
      </c>
      <c r="J217" s="46">
        <v>35</v>
      </c>
      <c r="K217" s="348">
        <v>44</v>
      </c>
      <c r="L217" s="120">
        <v>26.666666666666668</v>
      </c>
      <c r="M217" s="208">
        <v>44</v>
      </c>
      <c r="N217" s="387">
        <v>4</v>
      </c>
      <c r="O217" s="208">
        <v>40</v>
      </c>
      <c r="P217" s="368">
        <v>350.96000000000004</v>
      </c>
      <c r="Q217" s="59">
        <f t="shared" si="69"/>
        <v>14038.400000000001</v>
      </c>
      <c r="R217" s="33">
        <v>10</v>
      </c>
      <c r="S217" s="35">
        <f t="shared" si="59"/>
        <v>3509.6000000000004</v>
      </c>
      <c r="T217" s="121">
        <v>10</v>
      </c>
      <c r="U217" s="35">
        <f t="shared" si="60"/>
        <v>3509.6000000000004</v>
      </c>
      <c r="V217" s="33">
        <v>10</v>
      </c>
      <c r="W217" s="35">
        <f t="shared" si="61"/>
        <v>3509.6000000000004</v>
      </c>
      <c r="X217" s="121">
        <v>10</v>
      </c>
      <c r="Y217" s="35">
        <f t="shared" si="62"/>
        <v>3509.6000000000004</v>
      </c>
      <c r="Z217" s="83"/>
      <c r="AA217" s="327">
        <f t="shared" si="63"/>
        <v>40</v>
      </c>
      <c r="AB217" s="327">
        <f t="shared" si="73"/>
        <v>0</v>
      </c>
      <c r="AC217" s="311">
        <f t="shared" si="70"/>
        <v>10</v>
      </c>
      <c r="AD217" s="456">
        <f t="shared" si="64"/>
        <v>3509.6000000000004</v>
      </c>
      <c r="AG217">
        <v>20</v>
      </c>
      <c r="AH217">
        <v>7500</v>
      </c>
      <c r="AJ217" s="320">
        <f t="shared" si="71"/>
        <v>26.666666666666668</v>
      </c>
      <c r="AL217">
        <f t="shared" si="72"/>
        <v>0</v>
      </c>
    </row>
    <row r="218" spans="1:38" ht="21.75">
      <c r="A218" s="72">
        <v>10949</v>
      </c>
      <c r="B218" s="33">
        <v>216</v>
      </c>
      <c r="C218" s="83" t="s">
        <v>1028</v>
      </c>
      <c r="D218" s="277" t="s">
        <v>1027</v>
      </c>
      <c r="E218" s="455" t="s">
        <v>503</v>
      </c>
      <c r="F218" s="30">
        <v>1</v>
      </c>
      <c r="G218" s="40" t="s">
        <v>1386</v>
      </c>
      <c r="H218" s="33">
        <v>300</v>
      </c>
      <c r="I218" s="33" t="s">
        <v>390</v>
      </c>
      <c r="J218" s="46">
        <v>406</v>
      </c>
      <c r="K218" s="348">
        <v>450</v>
      </c>
      <c r="L218" s="120">
        <v>461.3333333333333</v>
      </c>
      <c r="M218" s="208">
        <v>500</v>
      </c>
      <c r="N218" s="387">
        <v>0</v>
      </c>
      <c r="O218" s="208">
        <v>500</v>
      </c>
      <c r="P218" s="373">
        <v>360</v>
      </c>
      <c r="Q218" s="59">
        <f t="shared" si="69"/>
        <v>180000</v>
      </c>
      <c r="R218" s="33">
        <v>125</v>
      </c>
      <c r="S218" s="35">
        <f t="shared" si="59"/>
        <v>45000</v>
      </c>
      <c r="T218" s="121">
        <v>125</v>
      </c>
      <c r="U218" s="35">
        <f t="shared" si="60"/>
        <v>45000</v>
      </c>
      <c r="V218" s="33">
        <v>125</v>
      </c>
      <c r="W218" s="35">
        <f t="shared" si="61"/>
        <v>45000</v>
      </c>
      <c r="X218" s="121">
        <v>125</v>
      </c>
      <c r="Y218" s="35">
        <f t="shared" si="62"/>
        <v>45000</v>
      </c>
      <c r="Z218" s="83"/>
      <c r="AA218" s="327">
        <f t="shared" si="63"/>
        <v>500</v>
      </c>
      <c r="AB218" s="327">
        <f t="shared" si="73"/>
        <v>0</v>
      </c>
      <c r="AC218" s="311">
        <f t="shared" si="70"/>
        <v>125</v>
      </c>
      <c r="AD218" s="456">
        <f t="shared" si="64"/>
        <v>45000</v>
      </c>
      <c r="AG218">
        <v>346</v>
      </c>
      <c r="AH218">
        <v>111495</v>
      </c>
      <c r="AJ218" s="320">
        <f t="shared" si="71"/>
        <v>461.3333333333333</v>
      </c>
      <c r="AL218">
        <f t="shared" si="72"/>
        <v>0</v>
      </c>
    </row>
    <row r="219" spans="1:38" ht="21.75">
      <c r="A219" s="72">
        <v>10949</v>
      </c>
      <c r="B219" s="33">
        <v>217</v>
      </c>
      <c r="C219" s="83" t="s">
        <v>1030</v>
      </c>
      <c r="D219" s="277" t="s">
        <v>1029</v>
      </c>
      <c r="E219" s="260" t="s">
        <v>129</v>
      </c>
      <c r="F219" s="30">
        <v>1</v>
      </c>
      <c r="G219" s="29" t="s">
        <v>1386</v>
      </c>
      <c r="H219" s="33">
        <v>500</v>
      </c>
      <c r="I219" s="33" t="s">
        <v>390</v>
      </c>
      <c r="J219" s="46">
        <v>79</v>
      </c>
      <c r="K219" s="348">
        <v>90</v>
      </c>
      <c r="L219" s="120">
        <v>105.33333333333334</v>
      </c>
      <c r="M219" s="208">
        <f t="shared" si="58"/>
        <v>100.58888888888892</v>
      </c>
      <c r="N219" s="387">
        <v>21</v>
      </c>
      <c r="O219" s="208">
        <v>80</v>
      </c>
      <c r="P219" s="368">
        <v>145</v>
      </c>
      <c r="Q219" s="59">
        <f t="shared" si="69"/>
        <v>11600</v>
      </c>
      <c r="R219" s="33">
        <v>20</v>
      </c>
      <c r="S219" s="35">
        <f t="shared" si="59"/>
        <v>2900</v>
      </c>
      <c r="T219" s="121">
        <v>20</v>
      </c>
      <c r="U219" s="35">
        <f t="shared" si="60"/>
        <v>2900</v>
      </c>
      <c r="V219" s="33">
        <v>20</v>
      </c>
      <c r="W219" s="35">
        <f t="shared" si="61"/>
        <v>2900</v>
      </c>
      <c r="X219" s="121">
        <v>20</v>
      </c>
      <c r="Y219" s="35">
        <f t="shared" si="62"/>
        <v>2900</v>
      </c>
      <c r="Z219" s="83"/>
      <c r="AA219" s="327">
        <f t="shared" si="63"/>
        <v>80</v>
      </c>
      <c r="AB219" s="327">
        <f t="shared" si="73"/>
        <v>0</v>
      </c>
      <c r="AC219" s="311">
        <f t="shared" si="70"/>
        <v>20</v>
      </c>
      <c r="AD219" s="456">
        <f t="shared" si="64"/>
        <v>2900</v>
      </c>
      <c r="AG219">
        <v>79</v>
      </c>
      <c r="AH219">
        <v>11455</v>
      </c>
      <c r="AJ219" s="320">
        <f t="shared" si="71"/>
        <v>105.33333333333334</v>
      </c>
      <c r="AL219">
        <f t="shared" si="72"/>
        <v>0</v>
      </c>
    </row>
    <row r="220" spans="1:38" ht="21.75">
      <c r="A220" s="72">
        <v>10949</v>
      </c>
      <c r="B220" s="33">
        <v>218</v>
      </c>
      <c r="C220" s="83" t="s">
        <v>1327</v>
      </c>
      <c r="D220" s="277" t="s">
        <v>1015</v>
      </c>
      <c r="E220" s="260" t="s">
        <v>228</v>
      </c>
      <c r="F220" s="30">
        <v>2</v>
      </c>
      <c r="G220" s="29" t="s">
        <v>1408</v>
      </c>
      <c r="H220" s="33">
        <v>50</v>
      </c>
      <c r="I220" s="33" t="s">
        <v>1379</v>
      </c>
      <c r="J220" s="46">
        <v>130</v>
      </c>
      <c r="K220" s="348">
        <v>163</v>
      </c>
      <c r="L220" s="120">
        <v>176</v>
      </c>
      <c r="M220" s="208">
        <v>190</v>
      </c>
      <c r="N220" s="387">
        <v>10</v>
      </c>
      <c r="O220" s="208">
        <v>180</v>
      </c>
      <c r="P220" s="369">
        <v>28</v>
      </c>
      <c r="Q220" s="59">
        <f t="shared" si="69"/>
        <v>5040</v>
      </c>
      <c r="R220" s="33">
        <v>45</v>
      </c>
      <c r="S220" s="35">
        <f t="shared" si="59"/>
        <v>1260</v>
      </c>
      <c r="T220" s="121">
        <v>45</v>
      </c>
      <c r="U220" s="35">
        <f t="shared" si="60"/>
        <v>1260</v>
      </c>
      <c r="V220" s="33">
        <v>45</v>
      </c>
      <c r="W220" s="35">
        <f t="shared" si="61"/>
        <v>1260</v>
      </c>
      <c r="X220" s="121">
        <v>45</v>
      </c>
      <c r="Y220" s="35">
        <f t="shared" si="62"/>
        <v>1260</v>
      </c>
      <c r="Z220" s="83"/>
      <c r="AA220" s="327">
        <f t="shared" si="63"/>
        <v>180</v>
      </c>
      <c r="AB220" s="327">
        <f t="shared" si="73"/>
        <v>0</v>
      </c>
      <c r="AC220" s="311">
        <f t="shared" si="70"/>
        <v>45</v>
      </c>
      <c r="AD220" s="456">
        <f t="shared" si="64"/>
        <v>1260</v>
      </c>
      <c r="AG220">
        <v>132</v>
      </c>
      <c r="AH220">
        <v>3696</v>
      </c>
      <c r="AJ220" s="320">
        <f t="shared" si="71"/>
        <v>176</v>
      </c>
      <c r="AL220">
        <f t="shared" si="72"/>
        <v>0</v>
      </c>
    </row>
    <row r="221" spans="1:38" ht="21.75">
      <c r="A221" s="72">
        <v>10949</v>
      </c>
      <c r="B221" s="33">
        <v>219</v>
      </c>
      <c r="C221" s="83" t="s">
        <v>1032</v>
      </c>
      <c r="D221" s="277" t="s">
        <v>1031</v>
      </c>
      <c r="E221" s="404" t="s">
        <v>130</v>
      </c>
      <c r="F221" s="30">
        <v>1</v>
      </c>
      <c r="G221" s="29" t="s">
        <v>1389</v>
      </c>
      <c r="H221" s="33">
        <v>1</v>
      </c>
      <c r="I221" s="33" t="s">
        <v>404</v>
      </c>
      <c r="J221" s="46">
        <v>52</v>
      </c>
      <c r="K221" s="348">
        <v>100</v>
      </c>
      <c r="L221" s="120">
        <v>45.33333333333333</v>
      </c>
      <c r="M221" s="208">
        <v>100</v>
      </c>
      <c r="N221" s="387">
        <v>50</v>
      </c>
      <c r="O221" s="208">
        <v>50</v>
      </c>
      <c r="P221" s="368">
        <v>6.8</v>
      </c>
      <c r="Q221" s="59">
        <f t="shared" si="69"/>
        <v>340</v>
      </c>
      <c r="R221" s="33">
        <v>0</v>
      </c>
      <c r="S221" s="35">
        <f t="shared" si="59"/>
        <v>0</v>
      </c>
      <c r="T221" s="121">
        <v>50</v>
      </c>
      <c r="U221" s="35">
        <f t="shared" si="60"/>
        <v>340</v>
      </c>
      <c r="V221" s="33">
        <v>0</v>
      </c>
      <c r="W221" s="35">
        <f t="shared" si="61"/>
        <v>0</v>
      </c>
      <c r="X221" s="121">
        <v>0</v>
      </c>
      <c r="Y221" s="35">
        <f t="shared" si="62"/>
        <v>0</v>
      </c>
      <c r="Z221" s="83"/>
      <c r="AA221" s="327">
        <f t="shared" si="63"/>
        <v>50</v>
      </c>
      <c r="AB221" s="327">
        <f t="shared" si="73"/>
        <v>0</v>
      </c>
      <c r="AC221" s="311">
        <f t="shared" si="70"/>
        <v>12.5</v>
      </c>
      <c r="AD221" s="456">
        <f t="shared" si="64"/>
        <v>85</v>
      </c>
      <c r="AG221">
        <v>34</v>
      </c>
      <c r="AH221">
        <v>231.2</v>
      </c>
      <c r="AJ221" s="320">
        <f t="shared" si="71"/>
        <v>45.33333333333333</v>
      </c>
      <c r="AL221">
        <f t="shared" si="72"/>
        <v>0</v>
      </c>
    </row>
    <row r="222" spans="1:38" ht="21.75">
      <c r="A222" s="72">
        <v>10949</v>
      </c>
      <c r="B222" s="33">
        <v>220</v>
      </c>
      <c r="C222" s="83" t="s">
        <v>1034</v>
      </c>
      <c r="D222" s="277" t="s">
        <v>1033</v>
      </c>
      <c r="E222" s="260" t="s">
        <v>131</v>
      </c>
      <c r="F222" s="30">
        <v>1</v>
      </c>
      <c r="G222" s="29" t="s">
        <v>1389</v>
      </c>
      <c r="H222" s="33">
        <v>1</v>
      </c>
      <c r="I222" s="33" t="s">
        <v>404</v>
      </c>
      <c r="J222" s="46">
        <v>180</v>
      </c>
      <c r="K222" s="348">
        <v>700</v>
      </c>
      <c r="L222" s="120">
        <v>466.66666666666663</v>
      </c>
      <c r="M222" s="208">
        <v>641</v>
      </c>
      <c r="N222" s="387">
        <v>41</v>
      </c>
      <c r="O222" s="208">
        <v>600</v>
      </c>
      <c r="P222" s="368">
        <v>6.425</v>
      </c>
      <c r="Q222" s="59">
        <f t="shared" si="69"/>
        <v>3855</v>
      </c>
      <c r="R222" s="33">
        <v>150</v>
      </c>
      <c r="S222" s="35">
        <f t="shared" si="59"/>
        <v>963.75</v>
      </c>
      <c r="T222" s="121">
        <v>150</v>
      </c>
      <c r="U222" s="35">
        <f t="shared" si="60"/>
        <v>963.75</v>
      </c>
      <c r="V222" s="33">
        <v>150</v>
      </c>
      <c r="W222" s="35">
        <f t="shared" si="61"/>
        <v>963.75</v>
      </c>
      <c r="X222" s="121">
        <v>150</v>
      </c>
      <c r="Y222" s="35">
        <f t="shared" si="62"/>
        <v>963.75</v>
      </c>
      <c r="Z222" s="83"/>
      <c r="AA222" s="327">
        <f t="shared" si="63"/>
        <v>600</v>
      </c>
      <c r="AB222" s="327">
        <f t="shared" si="73"/>
        <v>0</v>
      </c>
      <c r="AC222" s="311">
        <f t="shared" si="70"/>
        <v>150</v>
      </c>
      <c r="AD222" s="456">
        <f t="shared" si="64"/>
        <v>963.75</v>
      </c>
      <c r="AG222">
        <v>350</v>
      </c>
      <c r="AH222">
        <v>2247</v>
      </c>
      <c r="AJ222" s="320">
        <f t="shared" si="71"/>
        <v>466.66666666666663</v>
      </c>
      <c r="AL222">
        <f t="shared" si="72"/>
        <v>0</v>
      </c>
    </row>
    <row r="223" spans="1:38" ht="21.75">
      <c r="A223" s="72">
        <v>10949</v>
      </c>
      <c r="B223" s="33">
        <v>221</v>
      </c>
      <c r="C223" s="83" t="s">
        <v>1036</v>
      </c>
      <c r="D223" s="277" t="s">
        <v>1035</v>
      </c>
      <c r="E223" s="260" t="s">
        <v>132</v>
      </c>
      <c r="F223" s="30">
        <v>1</v>
      </c>
      <c r="G223" s="29" t="s">
        <v>1389</v>
      </c>
      <c r="H223" s="33">
        <v>1</v>
      </c>
      <c r="I223" s="33" t="s">
        <v>407</v>
      </c>
      <c r="J223" s="46">
        <v>0</v>
      </c>
      <c r="K223" s="348">
        <v>0</v>
      </c>
      <c r="L223" s="120">
        <v>0</v>
      </c>
      <c r="M223" s="208">
        <f t="shared" si="58"/>
        <v>0</v>
      </c>
      <c r="N223" s="387">
        <v>0</v>
      </c>
      <c r="O223" s="208">
        <f>M223-N223</f>
        <v>0</v>
      </c>
      <c r="P223" s="369">
        <v>664</v>
      </c>
      <c r="Q223" s="59">
        <f t="shared" si="69"/>
        <v>0</v>
      </c>
      <c r="R223" s="33">
        <v>0</v>
      </c>
      <c r="S223" s="35">
        <f t="shared" si="59"/>
        <v>0</v>
      </c>
      <c r="T223" s="121">
        <v>0</v>
      </c>
      <c r="U223" s="35">
        <f t="shared" si="60"/>
        <v>0</v>
      </c>
      <c r="V223" s="33">
        <v>0</v>
      </c>
      <c r="W223" s="35">
        <f t="shared" si="61"/>
        <v>0</v>
      </c>
      <c r="X223" s="121">
        <v>0</v>
      </c>
      <c r="Y223" s="35">
        <f t="shared" si="62"/>
        <v>0</v>
      </c>
      <c r="Z223" s="83"/>
      <c r="AA223" s="327">
        <f t="shared" si="63"/>
        <v>0</v>
      </c>
      <c r="AB223" s="327">
        <f t="shared" si="73"/>
        <v>0</v>
      </c>
      <c r="AC223" s="311">
        <f t="shared" si="70"/>
        <v>0</v>
      </c>
      <c r="AD223" s="456">
        <f t="shared" si="64"/>
        <v>0</v>
      </c>
      <c r="AJ223" s="320">
        <f t="shared" si="71"/>
        <v>0</v>
      </c>
      <c r="AL223">
        <f t="shared" si="72"/>
        <v>0</v>
      </c>
    </row>
    <row r="224" spans="1:38" ht="21.75">
      <c r="A224" s="72">
        <v>10949</v>
      </c>
      <c r="B224" s="33">
        <v>222</v>
      </c>
      <c r="C224" s="83" t="s">
        <v>1038</v>
      </c>
      <c r="D224" s="277" t="s">
        <v>1037</v>
      </c>
      <c r="E224" s="261" t="s">
        <v>645</v>
      </c>
      <c r="F224" s="30">
        <v>1</v>
      </c>
      <c r="G224" s="40" t="s">
        <v>1389</v>
      </c>
      <c r="H224" s="33">
        <v>1</v>
      </c>
      <c r="I224" s="33" t="s">
        <v>407</v>
      </c>
      <c r="J224" s="46">
        <v>0</v>
      </c>
      <c r="K224" s="348">
        <v>0</v>
      </c>
      <c r="L224" s="120">
        <v>0</v>
      </c>
      <c r="M224" s="208">
        <f t="shared" si="58"/>
        <v>0</v>
      </c>
      <c r="N224" s="387">
        <v>0</v>
      </c>
      <c r="O224" s="208">
        <f>M224-N224</f>
        <v>0</v>
      </c>
      <c r="P224" s="368">
        <v>150</v>
      </c>
      <c r="Q224" s="59">
        <f t="shared" si="69"/>
        <v>0</v>
      </c>
      <c r="R224" s="33">
        <v>0</v>
      </c>
      <c r="S224" s="35">
        <f t="shared" si="59"/>
        <v>0</v>
      </c>
      <c r="T224" s="121">
        <v>0</v>
      </c>
      <c r="U224" s="35">
        <f t="shared" si="60"/>
        <v>0</v>
      </c>
      <c r="V224" s="33">
        <v>0</v>
      </c>
      <c r="W224" s="35">
        <f t="shared" si="61"/>
        <v>0</v>
      </c>
      <c r="X224" s="121">
        <v>0</v>
      </c>
      <c r="Y224" s="35">
        <f t="shared" si="62"/>
        <v>0</v>
      </c>
      <c r="Z224" s="83"/>
      <c r="AA224" s="327">
        <f t="shared" si="63"/>
        <v>0</v>
      </c>
      <c r="AB224" s="327">
        <f t="shared" si="73"/>
        <v>0</v>
      </c>
      <c r="AC224" s="311">
        <f t="shared" si="70"/>
        <v>0</v>
      </c>
      <c r="AD224" s="456">
        <f t="shared" si="64"/>
        <v>0</v>
      </c>
      <c r="AJ224" s="320">
        <f t="shared" si="71"/>
        <v>0</v>
      </c>
      <c r="AL224">
        <f t="shared" si="72"/>
        <v>0</v>
      </c>
    </row>
    <row r="225" spans="1:38" ht="21.75">
      <c r="A225" s="72">
        <v>10949</v>
      </c>
      <c r="B225" s="33">
        <v>223</v>
      </c>
      <c r="C225" s="83" t="s">
        <v>1040</v>
      </c>
      <c r="D225" s="277" t="s">
        <v>1039</v>
      </c>
      <c r="E225" s="260" t="s">
        <v>410</v>
      </c>
      <c r="F225" s="30">
        <v>1</v>
      </c>
      <c r="G225" s="29" t="s">
        <v>1389</v>
      </c>
      <c r="H225" s="33">
        <v>1</v>
      </c>
      <c r="I225" s="33" t="s">
        <v>407</v>
      </c>
      <c r="J225" s="46">
        <v>4460</v>
      </c>
      <c r="K225" s="348">
        <v>4290</v>
      </c>
      <c r="L225" s="120">
        <v>3840</v>
      </c>
      <c r="M225" s="208">
        <v>4471</v>
      </c>
      <c r="N225" s="387">
        <v>71</v>
      </c>
      <c r="O225" s="208">
        <v>4400</v>
      </c>
      <c r="P225" s="368">
        <v>10</v>
      </c>
      <c r="Q225" s="59">
        <f t="shared" si="69"/>
        <v>44000</v>
      </c>
      <c r="R225" s="33">
        <v>1100</v>
      </c>
      <c r="S225" s="35">
        <f t="shared" si="59"/>
        <v>11000</v>
      </c>
      <c r="T225" s="121">
        <v>1100</v>
      </c>
      <c r="U225" s="35">
        <f t="shared" si="60"/>
        <v>11000</v>
      </c>
      <c r="V225" s="33">
        <v>1100</v>
      </c>
      <c r="W225" s="35">
        <f t="shared" si="61"/>
        <v>11000</v>
      </c>
      <c r="X225" s="121">
        <v>1100</v>
      </c>
      <c r="Y225" s="35">
        <f t="shared" si="62"/>
        <v>11000</v>
      </c>
      <c r="Z225" s="83"/>
      <c r="AA225" s="327">
        <f t="shared" si="63"/>
        <v>4400</v>
      </c>
      <c r="AB225" s="327">
        <f t="shared" si="73"/>
        <v>0</v>
      </c>
      <c r="AC225" s="311">
        <f t="shared" si="70"/>
        <v>1100</v>
      </c>
      <c r="AD225" s="456">
        <f t="shared" si="64"/>
        <v>11000</v>
      </c>
      <c r="AG225">
        <v>2880</v>
      </c>
      <c r="AH225">
        <v>26496</v>
      </c>
      <c r="AJ225" s="320">
        <f t="shared" si="71"/>
        <v>3840</v>
      </c>
      <c r="AL225">
        <f t="shared" si="72"/>
        <v>0</v>
      </c>
    </row>
    <row r="226" spans="1:38" ht="37.5">
      <c r="A226" s="72">
        <v>10949</v>
      </c>
      <c r="B226" s="33">
        <v>224</v>
      </c>
      <c r="C226" s="270">
        <v>659443</v>
      </c>
      <c r="D226" s="277" t="s">
        <v>1041</v>
      </c>
      <c r="E226" s="266" t="s">
        <v>652</v>
      </c>
      <c r="F226" s="30">
        <v>1</v>
      </c>
      <c r="G226" s="134" t="s">
        <v>1386</v>
      </c>
      <c r="H226" s="33">
        <v>100</v>
      </c>
      <c r="I226" s="33" t="s">
        <v>390</v>
      </c>
      <c r="J226" s="46">
        <v>2</v>
      </c>
      <c r="K226" s="348">
        <v>1</v>
      </c>
      <c r="L226" s="120">
        <v>2.6666666666666665</v>
      </c>
      <c r="M226" s="208">
        <v>3</v>
      </c>
      <c r="N226" s="387">
        <v>0</v>
      </c>
      <c r="O226" s="208">
        <v>3</v>
      </c>
      <c r="P226" s="368">
        <v>2400</v>
      </c>
      <c r="Q226" s="59">
        <f t="shared" si="69"/>
        <v>7200</v>
      </c>
      <c r="R226" s="33">
        <v>1</v>
      </c>
      <c r="S226" s="35">
        <f t="shared" si="59"/>
        <v>2400</v>
      </c>
      <c r="T226" s="121">
        <v>1</v>
      </c>
      <c r="U226" s="35">
        <f t="shared" si="60"/>
        <v>2400</v>
      </c>
      <c r="V226" s="33">
        <v>1</v>
      </c>
      <c r="W226" s="35">
        <f t="shared" si="61"/>
        <v>2400</v>
      </c>
      <c r="X226" s="121">
        <v>0</v>
      </c>
      <c r="Y226" s="35">
        <f t="shared" si="62"/>
        <v>0</v>
      </c>
      <c r="Z226" s="83"/>
      <c r="AA226" s="327">
        <f t="shared" si="63"/>
        <v>3</v>
      </c>
      <c r="AB226" s="327">
        <f t="shared" si="73"/>
        <v>0</v>
      </c>
      <c r="AC226" s="311">
        <f t="shared" si="70"/>
        <v>0.75</v>
      </c>
      <c r="AD226" s="456">
        <f t="shared" si="64"/>
        <v>1800</v>
      </c>
      <c r="AG226">
        <v>2</v>
      </c>
      <c r="AH226">
        <v>4800</v>
      </c>
      <c r="AJ226" s="320">
        <f t="shared" si="71"/>
        <v>2.6666666666666665</v>
      </c>
      <c r="AL226">
        <f t="shared" si="72"/>
        <v>0</v>
      </c>
    </row>
    <row r="227" spans="1:38" ht="21.75">
      <c r="A227" s="72">
        <v>10949</v>
      </c>
      <c r="B227" s="33">
        <v>225</v>
      </c>
      <c r="C227" s="83" t="s">
        <v>1043</v>
      </c>
      <c r="D227" s="277" t="s">
        <v>1042</v>
      </c>
      <c r="E227" s="260" t="s">
        <v>133</v>
      </c>
      <c r="F227" s="30">
        <v>1</v>
      </c>
      <c r="G227" s="29" t="s">
        <v>1386</v>
      </c>
      <c r="H227" s="33">
        <v>500</v>
      </c>
      <c r="I227" s="33" t="s">
        <v>390</v>
      </c>
      <c r="J227" s="46">
        <v>2488</v>
      </c>
      <c r="K227" s="348">
        <v>3072</v>
      </c>
      <c r="L227" s="120">
        <v>3908</v>
      </c>
      <c r="M227" s="208">
        <v>4689</v>
      </c>
      <c r="N227" s="387">
        <v>189</v>
      </c>
      <c r="O227" s="208">
        <v>4500</v>
      </c>
      <c r="P227" s="368">
        <v>175</v>
      </c>
      <c r="Q227" s="59">
        <f t="shared" si="69"/>
        <v>787500</v>
      </c>
      <c r="R227" s="33">
        <v>1300</v>
      </c>
      <c r="S227" s="35">
        <f t="shared" si="59"/>
        <v>227500</v>
      </c>
      <c r="T227" s="121">
        <v>1000</v>
      </c>
      <c r="U227" s="35">
        <f t="shared" si="60"/>
        <v>175000</v>
      </c>
      <c r="V227" s="33">
        <v>1200</v>
      </c>
      <c r="W227" s="35">
        <f t="shared" si="61"/>
        <v>210000</v>
      </c>
      <c r="X227" s="121">
        <v>1000</v>
      </c>
      <c r="Y227" s="35">
        <f t="shared" si="62"/>
        <v>175000</v>
      </c>
      <c r="Z227" s="83"/>
      <c r="AA227" s="327">
        <f t="shared" si="63"/>
        <v>4500</v>
      </c>
      <c r="AB227" s="327">
        <f t="shared" si="73"/>
        <v>0</v>
      </c>
      <c r="AC227" s="311">
        <f t="shared" si="70"/>
        <v>1125</v>
      </c>
      <c r="AD227" s="456">
        <f t="shared" si="64"/>
        <v>196875</v>
      </c>
      <c r="AG227">
        <v>2931</v>
      </c>
      <c r="AH227">
        <v>511425</v>
      </c>
      <c r="AJ227" s="320">
        <f t="shared" si="71"/>
        <v>3908</v>
      </c>
      <c r="AL227">
        <f t="shared" si="72"/>
        <v>0</v>
      </c>
    </row>
    <row r="228" spans="1:38" ht="21.75">
      <c r="A228" s="72">
        <v>10949</v>
      </c>
      <c r="B228" s="33">
        <v>226</v>
      </c>
      <c r="C228" s="83" t="s">
        <v>1045</v>
      </c>
      <c r="D228" s="277" t="s">
        <v>1044</v>
      </c>
      <c r="E228" s="267" t="s">
        <v>656</v>
      </c>
      <c r="F228" s="30">
        <v>1</v>
      </c>
      <c r="G228" s="138" t="s">
        <v>1386</v>
      </c>
      <c r="H228" s="33">
        <v>500</v>
      </c>
      <c r="I228" s="33" t="s">
        <v>390</v>
      </c>
      <c r="J228" s="33">
        <v>29</v>
      </c>
      <c r="K228" s="348">
        <v>38</v>
      </c>
      <c r="L228" s="120">
        <v>66.66666666666666</v>
      </c>
      <c r="M228" s="208">
        <v>73</v>
      </c>
      <c r="N228" s="387">
        <v>3</v>
      </c>
      <c r="O228" s="208">
        <v>70</v>
      </c>
      <c r="P228" s="368">
        <v>350.1</v>
      </c>
      <c r="Q228" s="59">
        <f t="shared" si="69"/>
        <v>24507</v>
      </c>
      <c r="R228" s="33">
        <v>20</v>
      </c>
      <c r="S228" s="35">
        <f t="shared" si="59"/>
        <v>7002</v>
      </c>
      <c r="T228" s="121">
        <v>20</v>
      </c>
      <c r="U228" s="35">
        <f t="shared" si="60"/>
        <v>7002</v>
      </c>
      <c r="V228" s="33">
        <v>20</v>
      </c>
      <c r="W228" s="35">
        <f t="shared" si="61"/>
        <v>7002</v>
      </c>
      <c r="X228" s="121">
        <v>10</v>
      </c>
      <c r="Y228" s="35">
        <f t="shared" si="62"/>
        <v>3501</v>
      </c>
      <c r="Z228" s="83"/>
      <c r="AA228" s="327">
        <f t="shared" si="63"/>
        <v>70</v>
      </c>
      <c r="AB228" s="327">
        <f t="shared" si="73"/>
        <v>0</v>
      </c>
      <c r="AC228" s="311">
        <f t="shared" si="70"/>
        <v>17.5</v>
      </c>
      <c r="AD228" s="456">
        <f t="shared" si="64"/>
        <v>6126.75</v>
      </c>
      <c r="AG228">
        <v>50</v>
      </c>
      <c r="AH228">
        <v>17500</v>
      </c>
      <c r="AJ228" s="320">
        <f t="shared" si="71"/>
        <v>66.66666666666666</v>
      </c>
      <c r="AL228">
        <f t="shared" si="72"/>
        <v>0</v>
      </c>
    </row>
    <row r="229" spans="1:38" ht="21.75">
      <c r="A229" s="72">
        <v>10949</v>
      </c>
      <c r="B229" s="33">
        <v>227</v>
      </c>
      <c r="C229" s="83" t="s">
        <v>1047</v>
      </c>
      <c r="D229" s="277" t="s">
        <v>1046</v>
      </c>
      <c r="E229" s="261" t="s">
        <v>541</v>
      </c>
      <c r="F229" s="30">
        <v>1</v>
      </c>
      <c r="G229" s="40" t="s">
        <v>1386</v>
      </c>
      <c r="H229" s="33">
        <v>100</v>
      </c>
      <c r="I229" s="33" t="s">
        <v>390</v>
      </c>
      <c r="J229" s="46">
        <v>8</v>
      </c>
      <c r="K229" s="348">
        <v>5</v>
      </c>
      <c r="L229" s="120">
        <v>2.6666666666666665</v>
      </c>
      <c r="M229" s="208">
        <f t="shared" si="58"/>
        <v>5.744444444444445</v>
      </c>
      <c r="N229" s="387">
        <v>0</v>
      </c>
      <c r="O229" s="208">
        <v>6</v>
      </c>
      <c r="P229" s="373">
        <v>405</v>
      </c>
      <c r="Q229" s="59">
        <f t="shared" si="69"/>
        <v>2430</v>
      </c>
      <c r="R229" s="32">
        <v>6</v>
      </c>
      <c r="S229" s="35">
        <f t="shared" si="59"/>
        <v>2430</v>
      </c>
      <c r="T229" s="121">
        <v>0</v>
      </c>
      <c r="U229" s="35">
        <f t="shared" si="60"/>
        <v>0</v>
      </c>
      <c r="V229" s="33">
        <v>0</v>
      </c>
      <c r="W229" s="35">
        <f t="shared" si="61"/>
        <v>0</v>
      </c>
      <c r="X229" s="121">
        <v>0</v>
      </c>
      <c r="Y229" s="35">
        <f t="shared" si="62"/>
        <v>0</v>
      </c>
      <c r="Z229" s="83"/>
      <c r="AA229" s="327">
        <f t="shared" si="63"/>
        <v>6</v>
      </c>
      <c r="AB229" s="327">
        <f t="shared" si="73"/>
        <v>0</v>
      </c>
      <c r="AC229" s="311">
        <f t="shared" si="70"/>
        <v>1.5</v>
      </c>
      <c r="AD229" s="456">
        <f t="shared" si="64"/>
        <v>607.5</v>
      </c>
      <c r="AG229">
        <v>2</v>
      </c>
      <c r="AH229">
        <v>388</v>
      </c>
      <c r="AJ229" s="320">
        <f t="shared" si="71"/>
        <v>2.6666666666666665</v>
      </c>
      <c r="AL229">
        <f t="shared" si="72"/>
        <v>0</v>
      </c>
    </row>
    <row r="230" spans="1:38" ht="37.5">
      <c r="A230" s="72">
        <v>10949</v>
      </c>
      <c r="B230" s="33">
        <v>228</v>
      </c>
      <c r="C230" s="270">
        <v>233551</v>
      </c>
      <c r="D230" s="277" t="s">
        <v>1362</v>
      </c>
      <c r="E230" s="268" t="s">
        <v>573</v>
      </c>
      <c r="F230" s="30">
        <v>1</v>
      </c>
      <c r="G230" s="84" t="s">
        <v>1386</v>
      </c>
      <c r="H230" s="30">
        <v>100</v>
      </c>
      <c r="I230" s="30" t="s">
        <v>390</v>
      </c>
      <c r="J230" s="46">
        <v>0</v>
      </c>
      <c r="K230" s="348">
        <v>0</v>
      </c>
      <c r="L230" s="120">
        <v>0</v>
      </c>
      <c r="M230" s="208">
        <f t="shared" si="58"/>
        <v>0</v>
      </c>
      <c r="N230" s="387">
        <v>0</v>
      </c>
      <c r="O230" s="208">
        <f>M230-N230</f>
        <v>0</v>
      </c>
      <c r="P230" s="368">
        <v>843</v>
      </c>
      <c r="Q230" s="59">
        <f t="shared" si="69"/>
        <v>0</v>
      </c>
      <c r="R230" s="33">
        <v>0</v>
      </c>
      <c r="S230" s="35">
        <f t="shared" si="59"/>
        <v>0</v>
      </c>
      <c r="T230" s="121">
        <v>0</v>
      </c>
      <c r="U230" s="35">
        <f t="shared" si="60"/>
        <v>0</v>
      </c>
      <c r="V230" s="33">
        <v>0</v>
      </c>
      <c r="W230" s="35">
        <f t="shared" si="61"/>
        <v>0</v>
      </c>
      <c r="X230" s="121">
        <v>0</v>
      </c>
      <c r="Y230" s="35">
        <f t="shared" si="62"/>
        <v>0</v>
      </c>
      <c r="Z230" s="83"/>
      <c r="AA230" s="327">
        <f t="shared" si="63"/>
        <v>0</v>
      </c>
      <c r="AB230" s="327">
        <f t="shared" si="73"/>
        <v>0</v>
      </c>
      <c r="AC230" s="311">
        <f t="shared" si="70"/>
        <v>0</v>
      </c>
      <c r="AD230" s="456">
        <f t="shared" si="64"/>
        <v>0</v>
      </c>
      <c r="AJ230" s="320">
        <f t="shared" si="71"/>
        <v>0</v>
      </c>
      <c r="AL230">
        <f t="shared" si="72"/>
        <v>0</v>
      </c>
    </row>
    <row r="231" spans="1:38" ht="21.75">
      <c r="A231" s="72">
        <v>10949</v>
      </c>
      <c r="B231" s="33">
        <v>229</v>
      </c>
      <c r="C231" s="270">
        <v>375430</v>
      </c>
      <c r="D231" s="277" t="s">
        <v>1048</v>
      </c>
      <c r="E231" s="260" t="s">
        <v>542</v>
      </c>
      <c r="F231" s="30">
        <v>1</v>
      </c>
      <c r="G231" s="29" t="s">
        <v>1386</v>
      </c>
      <c r="H231" s="33">
        <v>500</v>
      </c>
      <c r="I231" s="33" t="s">
        <v>390</v>
      </c>
      <c r="J231" s="46">
        <v>8</v>
      </c>
      <c r="K231" s="348">
        <v>5</v>
      </c>
      <c r="L231" s="120">
        <v>0</v>
      </c>
      <c r="M231" s="208">
        <f t="shared" si="58"/>
        <v>4.766666666666667</v>
      </c>
      <c r="N231" s="387">
        <v>0</v>
      </c>
      <c r="O231" s="208">
        <v>5</v>
      </c>
      <c r="P231" s="373">
        <v>350</v>
      </c>
      <c r="Q231" s="59">
        <f t="shared" si="69"/>
        <v>1750</v>
      </c>
      <c r="R231" s="33">
        <v>3</v>
      </c>
      <c r="S231" s="35">
        <f t="shared" si="59"/>
        <v>1050</v>
      </c>
      <c r="T231" s="121">
        <v>0</v>
      </c>
      <c r="U231" s="35">
        <f t="shared" si="60"/>
        <v>0</v>
      </c>
      <c r="V231" s="33">
        <v>2</v>
      </c>
      <c r="W231" s="35">
        <f t="shared" si="61"/>
        <v>700</v>
      </c>
      <c r="X231" s="121">
        <v>0</v>
      </c>
      <c r="Y231" s="35">
        <f t="shared" si="62"/>
        <v>0</v>
      </c>
      <c r="Z231" s="83"/>
      <c r="AA231" s="327">
        <f t="shared" si="63"/>
        <v>5</v>
      </c>
      <c r="AB231" s="327">
        <f t="shared" si="73"/>
        <v>0</v>
      </c>
      <c r="AC231" s="311">
        <f t="shared" si="70"/>
        <v>1.25</v>
      </c>
      <c r="AD231" s="456">
        <f t="shared" si="64"/>
        <v>437.5</v>
      </c>
      <c r="AJ231" s="320">
        <f t="shared" si="71"/>
        <v>0</v>
      </c>
      <c r="AL231">
        <f t="shared" si="72"/>
        <v>0</v>
      </c>
    </row>
    <row r="232" spans="1:38" ht="21.75">
      <c r="A232" s="72">
        <v>10949</v>
      </c>
      <c r="B232" s="33">
        <v>230</v>
      </c>
      <c r="C232" s="83" t="s">
        <v>1050</v>
      </c>
      <c r="D232" s="277" t="s">
        <v>1049</v>
      </c>
      <c r="E232" s="260" t="s">
        <v>411</v>
      </c>
      <c r="F232" s="30">
        <v>1</v>
      </c>
      <c r="G232" s="29" t="s">
        <v>1389</v>
      </c>
      <c r="H232" s="33">
        <v>1</v>
      </c>
      <c r="I232" s="33" t="s">
        <v>404</v>
      </c>
      <c r="J232" s="46">
        <v>715</v>
      </c>
      <c r="K232" s="348">
        <v>515</v>
      </c>
      <c r="L232" s="120">
        <v>480</v>
      </c>
      <c r="M232" s="208">
        <f t="shared" si="58"/>
        <v>627</v>
      </c>
      <c r="N232" s="387">
        <v>27</v>
      </c>
      <c r="O232" s="208">
        <v>600</v>
      </c>
      <c r="P232" s="368">
        <v>7</v>
      </c>
      <c r="Q232" s="59">
        <f t="shared" si="69"/>
        <v>4200</v>
      </c>
      <c r="R232" s="33">
        <v>150</v>
      </c>
      <c r="S232" s="35">
        <f t="shared" si="59"/>
        <v>1050</v>
      </c>
      <c r="T232" s="121">
        <v>150</v>
      </c>
      <c r="U232" s="35">
        <f t="shared" si="60"/>
        <v>1050</v>
      </c>
      <c r="V232" s="33">
        <v>150</v>
      </c>
      <c r="W232" s="35">
        <f t="shared" si="61"/>
        <v>1050</v>
      </c>
      <c r="X232" s="121">
        <v>150</v>
      </c>
      <c r="Y232" s="35">
        <f t="shared" si="62"/>
        <v>1050</v>
      </c>
      <c r="Z232" s="83"/>
      <c r="AA232" s="327">
        <f t="shared" si="63"/>
        <v>600</v>
      </c>
      <c r="AB232" s="327">
        <f t="shared" si="73"/>
        <v>0</v>
      </c>
      <c r="AC232" s="311">
        <f t="shared" si="70"/>
        <v>150</v>
      </c>
      <c r="AD232" s="456">
        <f t="shared" si="64"/>
        <v>1050</v>
      </c>
      <c r="AG232">
        <v>360</v>
      </c>
      <c r="AH232">
        <v>2376</v>
      </c>
      <c r="AI232" s="294" t="s">
        <v>1454</v>
      </c>
      <c r="AJ232" s="320">
        <f t="shared" si="71"/>
        <v>480</v>
      </c>
      <c r="AL232">
        <f t="shared" si="72"/>
        <v>0</v>
      </c>
    </row>
    <row r="233" spans="1:38" ht="21.75">
      <c r="A233" s="72">
        <v>10949</v>
      </c>
      <c r="B233" s="33">
        <v>231</v>
      </c>
      <c r="C233" s="83" t="s">
        <v>1052</v>
      </c>
      <c r="D233" s="277" t="s">
        <v>1051</v>
      </c>
      <c r="E233" s="260" t="s">
        <v>134</v>
      </c>
      <c r="F233" s="30">
        <v>1</v>
      </c>
      <c r="G233" s="29" t="s">
        <v>1386</v>
      </c>
      <c r="H233" s="33">
        <v>1000</v>
      </c>
      <c r="I233" s="33" t="s">
        <v>390</v>
      </c>
      <c r="J233" s="46">
        <v>0</v>
      </c>
      <c r="K233" s="348">
        <v>1</v>
      </c>
      <c r="L233" s="120">
        <v>0</v>
      </c>
      <c r="M233" s="208">
        <v>1</v>
      </c>
      <c r="N233" s="387">
        <v>1</v>
      </c>
      <c r="O233" s="208">
        <f>M233-N233</f>
        <v>0</v>
      </c>
      <c r="P233" s="373">
        <v>186</v>
      </c>
      <c r="Q233" s="59">
        <f t="shared" si="69"/>
        <v>0</v>
      </c>
      <c r="R233" s="33">
        <v>0</v>
      </c>
      <c r="S233" s="35">
        <f t="shared" si="59"/>
        <v>0</v>
      </c>
      <c r="T233" s="121">
        <v>0</v>
      </c>
      <c r="U233" s="35">
        <f t="shared" si="60"/>
        <v>0</v>
      </c>
      <c r="V233" s="33">
        <v>0</v>
      </c>
      <c r="W233" s="35">
        <f t="shared" si="61"/>
        <v>0</v>
      </c>
      <c r="X233" s="121">
        <v>0</v>
      </c>
      <c r="Y233" s="35">
        <f t="shared" si="62"/>
        <v>0</v>
      </c>
      <c r="Z233" s="83"/>
      <c r="AA233" s="327">
        <f t="shared" si="63"/>
        <v>0</v>
      </c>
      <c r="AB233" s="327">
        <f t="shared" si="73"/>
        <v>0</v>
      </c>
      <c r="AC233" s="311">
        <f t="shared" si="70"/>
        <v>0</v>
      </c>
      <c r="AD233" s="456">
        <f t="shared" si="64"/>
        <v>0</v>
      </c>
      <c r="AJ233" s="320">
        <f t="shared" si="71"/>
        <v>0</v>
      </c>
      <c r="AL233">
        <f t="shared" si="72"/>
        <v>0</v>
      </c>
    </row>
    <row r="234" spans="1:38" ht="21.75">
      <c r="A234" s="72">
        <v>10949</v>
      </c>
      <c r="B234" s="33">
        <v>232</v>
      </c>
      <c r="C234" s="83" t="s">
        <v>1054</v>
      </c>
      <c r="D234" s="277" t="s">
        <v>1053</v>
      </c>
      <c r="E234" s="260" t="s">
        <v>412</v>
      </c>
      <c r="F234" s="30">
        <v>1</v>
      </c>
      <c r="G234" s="29" t="s">
        <v>1389</v>
      </c>
      <c r="H234" s="33">
        <v>1</v>
      </c>
      <c r="I234" s="33" t="s">
        <v>404</v>
      </c>
      <c r="J234" s="46">
        <v>1900</v>
      </c>
      <c r="K234" s="348">
        <v>1650</v>
      </c>
      <c r="L234" s="120">
        <v>2133.333333333333</v>
      </c>
      <c r="M234" s="208">
        <f t="shared" si="58"/>
        <v>2083.888888888889</v>
      </c>
      <c r="N234" s="387">
        <v>284</v>
      </c>
      <c r="O234" s="208">
        <v>1800</v>
      </c>
      <c r="P234" s="369">
        <v>3.21</v>
      </c>
      <c r="Q234" s="59">
        <f t="shared" si="69"/>
        <v>5778</v>
      </c>
      <c r="R234" s="33">
        <v>450</v>
      </c>
      <c r="S234" s="35">
        <f t="shared" si="59"/>
        <v>1444.5</v>
      </c>
      <c r="T234" s="121">
        <v>450</v>
      </c>
      <c r="U234" s="35">
        <f t="shared" si="60"/>
        <v>1444.5</v>
      </c>
      <c r="V234" s="33">
        <v>450</v>
      </c>
      <c r="W234" s="35">
        <f t="shared" si="61"/>
        <v>1444.5</v>
      </c>
      <c r="X234" s="121">
        <v>450</v>
      </c>
      <c r="Y234" s="35">
        <f t="shared" si="62"/>
        <v>1444.5</v>
      </c>
      <c r="Z234" s="83"/>
      <c r="AA234" s="327">
        <f t="shared" si="63"/>
        <v>1800</v>
      </c>
      <c r="AB234" s="327">
        <f t="shared" si="73"/>
        <v>0</v>
      </c>
      <c r="AC234" s="311">
        <f t="shared" si="70"/>
        <v>450</v>
      </c>
      <c r="AD234" s="456">
        <f t="shared" si="64"/>
        <v>1444.5</v>
      </c>
      <c r="AG234">
        <v>1600</v>
      </c>
      <c r="AH234">
        <v>4950</v>
      </c>
      <c r="AI234" s="294" t="s">
        <v>1533</v>
      </c>
      <c r="AJ234" s="320">
        <f t="shared" si="71"/>
        <v>2133.333333333333</v>
      </c>
      <c r="AL234">
        <f t="shared" si="72"/>
        <v>0</v>
      </c>
    </row>
    <row r="235" spans="1:38" ht="37.5">
      <c r="A235" s="72">
        <v>10949</v>
      </c>
      <c r="B235" s="33">
        <v>233</v>
      </c>
      <c r="C235" s="270">
        <v>372970</v>
      </c>
      <c r="D235" s="277" t="s">
        <v>1055</v>
      </c>
      <c r="E235" s="262" t="s">
        <v>543</v>
      </c>
      <c r="F235" s="30">
        <v>1</v>
      </c>
      <c r="G235" s="52" t="s">
        <v>1386</v>
      </c>
      <c r="H235" s="30">
        <v>500</v>
      </c>
      <c r="I235" s="30" t="s">
        <v>390</v>
      </c>
      <c r="J235" s="46">
        <v>3</v>
      </c>
      <c r="K235" s="348">
        <v>4</v>
      </c>
      <c r="L235" s="120">
        <v>17.333333333333332</v>
      </c>
      <c r="M235" s="208">
        <v>28</v>
      </c>
      <c r="N235" s="387">
        <v>0</v>
      </c>
      <c r="O235" s="208">
        <v>28</v>
      </c>
      <c r="P235" s="373">
        <v>400.18</v>
      </c>
      <c r="Q235" s="59">
        <f t="shared" si="69"/>
        <v>11205.04</v>
      </c>
      <c r="R235" s="33">
        <v>7</v>
      </c>
      <c r="S235" s="35">
        <f t="shared" si="59"/>
        <v>2801.26</v>
      </c>
      <c r="T235" s="121">
        <v>7</v>
      </c>
      <c r="U235" s="35">
        <f t="shared" si="60"/>
        <v>2801.26</v>
      </c>
      <c r="V235" s="33">
        <v>7</v>
      </c>
      <c r="W235" s="35">
        <f t="shared" si="61"/>
        <v>2801.26</v>
      </c>
      <c r="X235" s="121">
        <v>7</v>
      </c>
      <c r="Y235" s="35">
        <f t="shared" si="62"/>
        <v>2801.26</v>
      </c>
      <c r="Z235" s="83"/>
      <c r="AA235" s="327">
        <f t="shared" si="63"/>
        <v>28</v>
      </c>
      <c r="AB235" s="327">
        <f t="shared" si="73"/>
        <v>0</v>
      </c>
      <c r="AC235" s="311">
        <f t="shared" si="70"/>
        <v>7</v>
      </c>
      <c r="AD235" s="456">
        <f t="shared" si="64"/>
        <v>2801.26</v>
      </c>
      <c r="AG235">
        <v>13</v>
      </c>
      <c r="AH235">
        <v>5150</v>
      </c>
      <c r="AI235" s="294" t="s">
        <v>1533</v>
      </c>
      <c r="AJ235" s="320">
        <f t="shared" si="71"/>
        <v>17.333333333333332</v>
      </c>
      <c r="AL235">
        <f t="shared" si="72"/>
        <v>0</v>
      </c>
    </row>
    <row r="236" spans="1:38" ht="21.75">
      <c r="A236" s="72">
        <v>10949</v>
      </c>
      <c r="B236" s="33">
        <v>234</v>
      </c>
      <c r="C236" s="83" t="s">
        <v>1057</v>
      </c>
      <c r="D236" s="277" t="s">
        <v>1056</v>
      </c>
      <c r="E236" s="260" t="s">
        <v>135</v>
      </c>
      <c r="F236" s="30">
        <v>1</v>
      </c>
      <c r="G236" s="29" t="s">
        <v>1386</v>
      </c>
      <c r="H236" s="33">
        <v>500</v>
      </c>
      <c r="I236" s="33" t="s">
        <v>390</v>
      </c>
      <c r="J236" s="46">
        <v>54</v>
      </c>
      <c r="K236" s="348">
        <v>58</v>
      </c>
      <c r="L236" s="120">
        <v>28</v>
      </c>
      <c r="M236" s="208">
        <v>50</v>
      </c>
      <c r="N236" s="387">
        <v>0</v>
      </c>
      <c r="O236" s="208">
        <v>50</v>
      </c>
      <c r="P236" s="368">
        <v>200.09</v>
      </c>
      <c r="Q236" s="59">
        <f t="shared" si="69"/>
        <v>10004.5</v>
      </c>
      <c r="R236" s="33">
        <v>12</v>
      </c>
      <c r="S236" s="35">
        <f t="shared" si="59"/>
        <v>2401.08</v>
      </c>
      <c r="T236" s="121">
        <v>13</v>
      </c>
      <c r="U236" s="35">
        <f t="shared" si="60"/>
        <v>2601.17</v>
      </c>
      <c r="V236" s="33">
        <v>13</v>
      </c>
      <c r="W236" s="35">
        <f t="shared" si="61"/>
        <v>2601.17</v>
      </c>
      <c r="X236" s="121">
        <v>12</v>
      </c>
      <c r="Y236" s="35">
        <f t="shared" si="62"/>
        <v>2401.08</v>
      </c>
      <c r="Z236" s="83"/>
      <c r="AA236" s="327">
        <f t="shared" si="63"/>
        <v>50</v>
      </c>
      <c r="AB236" s="327">
        <f t="shared" si="73"/>
        <v>0</v>
      </c>
      <c r="AC236" s="311">
        <f t="shared" si="70"/>
        <v>12.5</v>
      </c>
      <c r="AD236" s="456">
        <f t="shared" si="64"/>
        <v>2501.125</v>
      </c>
      <c r="AG236">
        <v>21</v>
      </c>
      <c r="AH236">
        <v>5040</v>
      </c>
      <c r="AI236" s="294" t="s">
        <v>1533</v>
      </c>
      <c r="AJ236" s="320">
        <f t="shared" si="71"/>
        <v>28</v>
      </c>
      <c r="AL236">
        <f t="shared" si="72"/>
        <v>0</v>
      </c>
    </row>
    <row r="237" spans="1:38" ht="21.75">
      <c r="A237" s="72">
        <v>10949</v>
      </c>
      <c r="B237" s="33">
        <v>235</v>
      </c>
      <c r="C237" s="83" t="s">
        <v>1058</v>
      </c>
      <c r="D237" s="277" t="s">
        <v>1056</v>
      </c>
      <c r="E237" s="260" t="s">
        <v>413</v>
      </c>
      <c r="F237" s="30">
        <v>1</v>
      </c>
      <c r="G237" s="29" t="s">
        <v>1389</v>
      </c>
      <c r="H237" s="33">
        <v>1</v>
      </c>
      <c r="I237" s="33" t="s">
        <v>407</v>
      </c>
      <c r="J237" s="46">
        <v>565</v>
      </c>
      <c r="K237" s="348">
        <v>540</v>
      </c>
      <c r="L237" s="120">
        <v>666.6666666666667</v>
      </c>
      <c r="M237" s="208">
        <v>730</v>
      </c>
      <c r="N237" s="387">
        <v>130</v>
      </c>
      <c r="O237" s="208">
        <v>600</v>
      </c>
      <c r="P237" s="368">
        <v>18.19</v>
      </c>
      <c r="Q237" s="59">
        <f t="shared" si="69"/>
        <v>10914</v>
      </c>
      <c r="R237" s="33">
        <v>150</v>
      </c>
      <c r="S237" s="35">
        <f t="shared" si="59"/>
        <v>2728.5</v>
      </c>
      <c r="T237" s="121">
        <v>150</v>
      </c>
      <c r="U237" s="35">
        <f t="shared" si="60"/>
        <v>2728.5</v>
      </c>
      <c r="V237" s="33">
        <v>150</v>
      </c>
      <c r="W237" s="35">
        <f t="shared" si="61"/>
        <v>2728.5</v>
      </c>
      <c r="X237" s="121">
        <v>150</v>
      </c>
      <c r="Y237" s="35">
        <f t="shared" si="62"/>
        <v>2728.5</v>
      </c>
      <c r="Z237" s="83"/>
      <c r="AA237" s="327">
        <f t="shared" si="63"/>
        <v>600</v>
      </c>
      <c r="AB237" s="327">
        <f t="shared" si="73"/>
        <v>0</v>
      </c>
      <c r="AC237" s="311">
        <f t="shared" si="70"/>
        <v>150</v>
      </c>
      <c r="AD237" s="456">
        <f t="shared" si="64"/>
        <v>2728.5</v>
      </c>
      <c r="AG237">
        <v>500</v>
      </c>
      <c r="AH237">
        <v>7250</v>
      </c>
      <c r="AI237" s="294" t="s">
        <v>1454</v>
      </c>
      <c r="AJ237" s="320">
        <f t="shared" si="71"/>
        <v>666.6666666666667</v>
      </c>
      <c r="AL237">
        <f t="shared" si="72"/>
        <v>0</v>
      </c>
    </row>
    <row r="238" spans="1:38" ht="21.75">
      <c r="A238" s="72">
        <v>10949</v>
      </c>
      <c r="B238" s="33">
        <v>236</v>
      </c>
      <c r="C238" s="83" t="s">
        <v>1060</v>
      </c>
      <c r="D238" s="277" t="s">
        <v>1059</v>
      </c>
      <c r="E238" s="260" t="s">
        <v>136</v>
      </c>
      <c r="F238" s="30">
        <v>1</v>
      </c>
      <c r="G238" s="29" t="s">
        <v>1390</v>
      </c>
      <c r="H238" s="33">
        <v>60</v>
      </c>
      <c r="I238" s="33" t="s">
        <v>1391</v>
      </c>
      <c r="J238" s="46">
        <v>945</v>
      </c>
      <c r="K238" s="348">
        <v>1535</v>
      </c>
      <c r="L238" s="120">
        <v>1266.6666666666667</v>
      </c>
      <c r="M238" s="208">
        <v>1540</v>
      </c>
      <c r="N238" s="387">
        <v>40</v>
      </c>
      <c r="O238" s="208">
        <v>1500</v>
      </c>
      <c r="P238" s="368">
        <v>5</v>
      </c>
      <c r="Q238" s="59">
        <f t="shared" si="69"/>
        <v>7500</v>
      </c>
      <c r="R238" s="33">
        <v>400</v>
      </c>
      <c r="S238" s="35">
        <f t="shared" si="59"/>
        <v>2000</v>
      </c>
      <c r="T238" s="121">
        <v>300</v>
      </c>
      <c r="U238" s="35">
        <f t="shared" si="60"/>
        <v>1500</v>
      </c>
      <c r="V238" s="33">
        <v>400</v>
      </c>
      <c r="W238" s="35">
        <f t="shared" si="61"/>
        <v>2000</v>
      </c>
      <c r="X238" s="121">
        <v>400</v>
      </c>
      <c r="Y238" s="35">
        <f t="shared" si="62"/>
        <v>2000</v>
      </c>
      <c r="Z238" s="83"/>
      <c r="AA238" s="327">
        <f t="shared" si="63"/>
        <v>1500</v>
      </c>
      <c r="AB238" s="327">
        <f t="shared" si="73"/>
        <v>0</v>
      </c>
      <c r="AC238" s="311">
        <f t="shared" si="70"/>
        <v>375</v>
      </c>
      <c r="AD238" s="456">
        <f t="shared" si="64"/>
        <v>1875</v>
      </c>
      <c r="AG238">
        <v>950</v>
      </c>
      <c r="AH238">
        <v>4750</v>
      </c>
      <c r="AI238" s="294" t="s">
        <v>1533</v>
      </c>
      <c r="AJ238" s="320">
        <f t="shared" si="71"/>
        <v>1266.6666666666667</v>
      </c>
      <c r="AL238">
        <f t="shared" si="72"/>
        <v>0</v>
      </c>
    </row>
    <row r="239" spans="1:38" ht="21.75">
      <c r="A239" s="72">
        <v>10949</v>
      </c>
      <c r="B239" s="33">
        <v>237</v>
      </c>
      <c r="C239" s="83"/>
      <c r="D239" s="277"/>
      <c r="E239" s="261" t="s">
        <v>1569</v>
      </c>
      <c r="F239" s="33">
        <v>1</v>
      </c>
      <c r="G239" s="40" t="s">
        <v>1386</v>
      </c>
      <c r="H239" s="33">
        <v>1</v>
      </c>
      <c r="I239" s="33" t="s">
        <v>390</v>
      </c>
      <c r="J239" s="33">
        <v>0</v>
      </c>
      <c r="K239" s="46">
        <v>0</v>
      </c>
      <c r="L239" s="120">
        <v>67</v>
      </c>
      <c r="M239" s="208">
        <v>50</v>
      </c>
      <c r="N239" s="406">
        <v>50</v>
      </c>
      <c r="O239" s="208">
        <v>0</v>
      </c>
      <c r="P239" s="368">
        <v>10.46</v>
      </c>
      <c r="Q239" s="59">
        <f t="shared" si="69"/>
        <v>0</v>
      </c>
      <c r="R239" s="59">
        <v>0</v>
      </c>
      <c r="S239" s="35">
        <f t="shared" si="59"/>
        <v>0</v>
      </c>
      <c r="T239" s="59">
        <v>0</v>
      </c>
      <c r="U239" s="35">
        <f t="shared" si="60"/>
        <v>0</v>
      </c>
      <c r="V239" s="59">
        <v>0</v>
      </c>
      <c r="W239" s="35">
        <f t="shared" si="61"/>
        <v>0</v>
      </c>
      <c r="X239" s="59">
        <v>0</v>
      </c>
      <c r="Y239" s="35">
        <f t="shared" si="62"/>
        <v>0</v>
      </c>
      <c r="Z239" s="83"/>
      <c r="AA239" s="327">
        <f t="shared" si="63"/>
        <v>0</v>
      </c>
      <c r="AB239" s="327">
        <f t="shared" si="73"/>
        <v>0</v>
      </c>
      <c r="AD239" s="456">
        <f t="shared" si="64"/>
        <v>0</v>
      </c>
      <c r="AG239">
        <v>50</v>
      </c>
      <c r="AH239">
        <v>523</v>
      </c>
      <c r="AI239" s="294" t="s">
        <v>1535</v>
      </c>
      <c r="AJ239" s="320">
        <f t="shared" si="71"/>
        <v>66.66666666666666</v>
      </c>
      <c r="AL239">
        <f t="shared" si="72"/>
        <v>0</v>
      </c>
    </row>
    <row r="240" spans="1:38" ht="21.75">
      <c r="A240" s="72">
        <v>10949</v>
      </c>
      <c r="B240" s="33">
        <v>238</v>
      </c>
      <c r="C240" s="83" t="s">
        <v>1062</v>
      </c>
      <c r="D240" s="277" t="s">
        <v>1061</v>
      </c>
      <c r="E240" s="260" t="s">
        <v>137</v>
      </c>
      <c r="F240" s="30">
        <v>1</v>
      </c>
      <c r="G240" s="29" t="s">
        <v>1392</v>
      </c>
      <c r="H240" s="33">
        <v>180</v>
      </c>
      <c r="I240" s="33" t="s">
        <v>1391</v>
      </c>
      <c r="J240" s="46">
        <v>0</v>
      </c>
      <c r="K240" s="348">
        <v>0</v>
      </c>
      <c r="L240" s="120">
        <v>0</v>
      </c>
      <c r="M240" s="208">
        <f t="shared" si="58"/>
        <v>0</v>
      </c>
      <c r="N240" s="387">
        <v>0</v>
      </c>
      <c r="O240" s="208">
        <f>M240-N240</f>
        <v>0</v>
      </c>
      <c r="P240" s="368">
        <v>19</v>
      </c>
      <c r="Q240" s="59">
        <f aca="true" t="shared" si="74" ref="Q240:Q265">P240*O240</f>
        <v>0</v>
      </c>
      <c r="R240" s="33">
        <v>0</v>
      </c>
      <c r="S240" s="35">
        <f t="shared" si="59"/>
        <v>0</v>
      </c>
      <c r="T240" s="33">
        <v>0</v>
      </c>
      <c r="U240" s="35">
        <f t="shared" si="60"/>
        <v>0</v>
      </c>
      <c r="V240" s="33">
        <v>0</v>
      </c>
      <c r="W240" s="35">
        <f t="shared" si="61"/>
        <v>0</v>
      </c>
      <c r="X240" s="33">
        <v>0</v>
      </c>
      <c r="Y240" s="35">
        <f t="shared" si="62"/>
        <v>0</v>
      </c>
      <c r="Z240" s="83"/>
      <c r="AA240" s="327">
        <f t="shared" si="63"/>
        <v>0</v>
      </c>
      <c r="AB240" s="327">
        <f t="shared" si="73"/>
        <v>0</v>
      </c>
      <c r="AC240" s="311">
        <f aca="true" t="shared" si="75" ref="AC240:AC258">O240/4</f>
        <v>0</v>
      </c>
      <c r="AD240" s="456">
        <f t="shared" si="64"/>
        <v>0</v>
      </c>
      <c r="AJ240" s="320">
        <f aca="true" t="shared" si="76" ref="AJ240:AJ258">AG240/9*12</f>
        <v>0</v>
      </c>
      <c r="AL240">
        <f aca="true" t="shared" si="77" ref="AL240:AL258">AK240/H240</f>
        <v>0</v>
      </c>
    </row>
    <row r="241" spans="1:38" ht="21.75">
      <c r="A241" s="72">
        <v>10949</v>
      </c>
      <c r="B241" s="33">
        <v>239</v>
      </c>
      <c r="C241" s="83" t="s">
        <v>1064</v>
      </c>
      <c r="D241" s="277" t="s">
        <v>1063</v>
      </c>
      <c r="E241" s="260" t="s">
        <v>138</v>
      </c>
      <c r="F241" s="30">
        <v>1</v>
      </c>
      <c r="G241" s="29" t="s">
        <v>1389</v>
      </c>
      <c r="H241" s="33">
        <v>1</v>
      </c>
      <c r="I241" s="33" t="s">
        <v>404</v>
      </c>
      <c r="J241" s="46">
        <v>1741</v>
      </c>
      <c r="K241" s="348">
        <v>1926</v>
      </c>
      <c r="L241" s="120">
        <v>1473.3333333333333</v>
      </c>
      <c r="M241" s="208">
        <f t="shared" si="58"/>
        <v>1884.788888888889</v>
      </c>
      <c r="N241" s="387">
        <v>470</v>
      </c>
      <c r="O241" s="208">
        <v>0</v>
      </c>
      <c r="P241" s="368">
        <v>183.0171</v>
      </c>
      <c r="Q241" s="59">
        <f t="shared" si="74"/>
        <v>0</v>
      </c>
      <c r="R241" s="33">
        <v>0</v>
      </c>
      <c r="S241" s="35">
        <f t="shared" si="59"/>
        <v>0</v>
      </c>
      <c r="T241" s="33">
        <v>0</v>
      </c>
      <c r="U241" s="35">
        <f t="shared" si="60"/>
        <v>0</v>
      </c>
      <c r="V241" s="33">
        <v>0</v>
      </c>
      <c r="W241" s="35">
        <f t="shared" si="61"/>
        <v>0</v>
      </c>
      <c r="X241" s="33">
        <v>0</v>
      </c>
      <c r="Y241" s="35">
        <f t="shared" si="62"/>
        <v>0</v>
      </c>
      <c r="Z241" s="83"/>
      <c r="AA241" s="327">
        <f t="shared" si="63"/>
        <v>0</v>
      </c>
      <c r="AB241" s="327">
        <f t="shared" si="73"/>
        <v>0</v>
      </c>
      <c r="AC241" s="311">
        <f t="shared" si="75"/>
        <v>0</v>
      </c>
      <c r="AD241" s="456">
        <f t="shared" si="64"/>
        <v>0</v>
      </c>
      <c r="AG241">
        <v>1105</v>
      </c>
      <c r="AH241">
        <v>190271.19999999998</v>
      </c>
      <c r="AI241" s="294" t="s">
        <v>1536</v>
      </c>
      <c r="AJ241" s="320">
        <f t="shared" si="76"/>
        <v>1473.3333333333333</v>
      </c>
      <c r="AL241">
        <f t="shared" si="77"/>
        <v>0</v>
      </c>
    </row>
    <row r="242" spans="1:38" ht="21.75">
      <c r="A242" s="72">
        <v>10949</v>
      </c>
      <c r="B242" s="33">
        <v>240</v>
      </c>
      <c r="C242" s="270">
        <v>424258</v>
      </c>
      <c r="D242" s="277" t="s">
        <v>1494</v>
      </c>
      <c r="E242" s="260" t="s">
        <v>1370</v>
      </c>
      <c r="F242" s="30">
        <v>1</v>
      </c>
      <c r="G242" s="29" t="s">
        <v>1386</v>
      </c>
      <c r="H242" s="33">
        <v>30</v>
      </c>
      <c r="I242" s="33" t="s">
        <v>390</v>
      </c>
      <c r="J242" s="46">
        <v>20</v>
      </c>
      <c r="K242" s="348">
        <v>0</v>
      </c>
      <c r="L242" s="120">
        <v>17.333333333333332</v>
      </c>
      <c r="M242" s="208">
        <v>20</v>
      </c>
      <c r="N242" s="387">
        <v>0</v>
      </c>
      <c r="O242" s="208">
        <v>20</v>
      </c>
      <c r="P242" s="368">
        <v>390</v>
      </c>
      <c r="Q242" s="59">
        <f t="shared" si="74"/>
        <v>7800</v>
      </c>
      <c r="R242" s="33">
        <v>20</v>
      </c>
      <c r="S242" s="35">
        <f t="shared" si="59"/>
        <v>7800</v>
      </c>
      <c r="T242" s="121">
        <v>0</v>
      </c>
      <c r="U242" s="35">
        <f t="shared" si="60"/>
        <v>0</v>
      </c>
      <c r="V242" s="33">
        <v>0</v>
      </c>
      <c r="W242" s="35">
        <f t="shared" si="61"/>
        <v>0</v>
      </c>
      <c r="X242" s="121">
        <v>0</v>
      </c>
      <c r="Y242" s="35">
        <f t="shared" si="62"/>
        <v>0</v>
      </c>
      <c r="Z242" s="83"/>
      <c r="AA242" s="327">
        <f t="shared" si="63"/>
        <v>20</v>
      </c>
      <c r="AB242" s="327">
        <f t="shared" si="73"/>
        <v>0</v>
      </c>
      <c r="AC242" s="311">
        <f t="shared" si="75"/>
        <v>5</v>
      </c>
      <c r="AD242" s="456">
        <f t="shared" si="64"/>
        <v>1950</v>
      </c>
      <c r="AG242">
        <v>13</v>
      </c>
      <c r="AH242">
        <v>5070</v>
      </c>
      <c r="AI242" s="294" t="s">
        <v>1533</v>
      </c>
      <c r="AJ242" s="320">
        <f t="shared" si="76"/>
        <v>17.333333333333332</v>
      </c>
      <c r="AL242">
        <f t="shared" si="77"/>
        <v>0</v>
      </c>
    </row>
    <row r="243" spans="1:38" ht="21.75">
      <c r="A243" s="72">
        <v>10949</v>
      </c>
      <c r="B243" s="33">
        <v>241</v>
      </c>
      <c r="C243" s="270">
        <v>535752</v>
      </c>
      <c r="D243" s="277" t="s">
        <v>1493</v>
      </c>
      <c r="E243" s="260" t="s">
        <v>1371</v>
      </c>
      <c r="F243" s="30">
        <v>1</v>
      </c>
      <c r="G243" s="29" t="s">
        <v>1395</v>
      </c>
      <c r="H243" s="33">
        <v>60</v>
      </c>
      <c r="I243" s="33" t="s">
        <v>1391</v>
      </c>
      <c r="J243" s="46">
        <v>50</v>
      </c>
      <c r="K243" s="348">
        <v>50</v>
      </c>
      <c r="L243" s="120">
        <v>13.333333333333334</v>
      </c>
      <c r="M243" s="208">
        <v>50</v>
      </c>
      <c r="N243" s="387">
        <v>0</v>
      </c>
      <c r="O243" s="208">
        <v>50</v>
      </c>
      <c r="P243" s="368">
        <v>40</v>
      </c>
      <c r="Q243" s="59">
        <f t="shared" si="74"/>
        <v>2000</v>
      </c>
      <c r="R243" s="33">
        <v>50</v>
      </c>
      <c r="S243" s="35">
        <f t="shared" si="59"/>
        <v>2000</v>
      </c>
      <c r="T243" s="121">
        <v>0</v>
      </c>
      <c r="U243" s="35">
        <f t="shared" si="60"/>
        <v>0</v>
      </c>
      <c r="V243" s="33">
        <v>0</v>
      </c>
      <c r="W243" s="35">
        <f t="shared" si="61"/>
        <v>0</v>
      </c>
      <c r="X243" s="121">
        <v>0</v>
      </c>
      <c r="Y243" s="35">
        <f t="shared" si="62"/>
        <v>0</v>
      </c>
      <c r="Z243" s="83"/>
      <c r="AA243" s="327">
        <f t="shared" si="63"/>
        <v>50</v>
      </c>
      <c r="AB243" s="327">
        <f t="shared" si="73"/>
        <v>0</v>
      </c>
      <c r="AC243" s="311">
        <f t="shared" si="75"/>
        <v>12.5</v>
      </c>
      <c r="AD243" s="456">
        <f t="shared" si="64"/>
        <v>500</v>
      </c>
      <c r="AG243">
        <v>10</v>
      </c>
      <c r="AH243">
        <v>400</v>
      </c>
      <c r="AI243" s="294" t="s">
        <v>1533</v>
      </c>
      <c r="AJ243" s="320">
        <f t="shared" si="76"/>
        <v>13.333333333333334</v>
      </c>
      <c r="AL243">
        <f t="shared" si="77"/>
        <v>0</v>
      </c>
    </row>
    <row r="244" spans="1:38" ht="21.75">
      <c r="A244" s="72">
        <v>10949</v>
      </c>
      <c r="B244" s="33">
        <v>242</v>
      </c>
      <c r="C244" s="83" t="s">
        <v>1066</v>
      </c>
      <c r="D244" s="277" t="s">
        <v>1065</v>
      </c>
      <c r="E244" s="260" t="s">
        <v>414</v>
      </c>
      <c r="F244" s="30">
        <v>1</v>
      </c>
      <c r="G244" s="29" t="s">
        <v>1389</v>
      </c>
      <c r="H244" s="33">
        <v>1</v>
      </c>
      <c r="I244" s="33" t="s">
        <v>404</v>
      </c>
      <c r="J244" s="46">
        <v>0</v>
      </c>
      <c r="K244" s="348">
        <v>50</v>
      </c>
      <c r="L244" s="120">
        <v>66.66666666666666</v>
      </c>
      <c r="M244" s="208">
        <v>100</v>
      </c>
      <c r="N244" s="387">
        <v>0</v>
      </c>
      <c r="O244" s="208">
        <v>100</v>
      </c>
      <c r="P244" s="368">
        <v>8</v>
      </c>
      <c r="Q244" s="59">
        <f t="shared" si="74"/>
        <v>800</v>
      </c>
      <c r="R244" s="33">
        <v>100</v>
      </c>
      <c r="S244" s="35">
        <f t="shared" si="59"/>
        <v>800</v>
      </c>
      <c r="T244" s="121">
        <v>0</v>
      </c>
      <c r="U244" s="35">
        <f t="shared" si="60"/>
        <v>0</v>
      </c>
      <c r="V244" s="33">
        <v>0</v>
      </c>
      <c r="W244" s="35">
        <f t="shared" si="61"/>
        <v>0</v>
      </c>
      <c r="X244" s="121">
        <v>0</v>
      </c>
      <c r="Y244" s="35">
        <f t="shared" si="62"/>
        <v>0</v>
      </c>
      <c r="Z244" s="83"/>
      <c r="AA244" s="327">
        <f t="shared" si="63"/>
        <v>100</v>
      </c>
      <c r="AB244" s="327">
        <f t="shared" si="73"/>
        <v>0</v>
      </c>
      <c r="AC244" s="311">
        <f t="shared" si="75"/>
        <v>25</v>
      </c>
      <c r="AD244" s="456">
        <f t="shared" si="64"/>
        <v>200</v>
      </c>
      <c r="AG244">
        <v>50</v>
      </c>
      <c r="AH244">
        <v>325</v>
      </c>
      <c r="AI244" s="294" t="s">
        <v>1454</v>
      </c>
      <c r="AJ244" s="320">
        <f t="shared" si="76"/>
        <v>66.66666666666666</v>
      </c>
      <c r="AL244">
        <f t="shared" si="77"/>
        <v>0</v>
      </c>
    </row>
    <row r="245" spans="1:38" ht="21.75">
      <c r="A245" s="72">
        <v>10949</v>
      </c>
      <c r="B245" s="33">
        <v>243</v>
      </c>
      <c r="C245" s="83" t="s">
        <v>1068</v>
      </c>
      <c r="D245" s="277" t="s">
        <v>1067</v>
      </c>
      <c r="E245" s="260" t="s">
        <v>139</v>
      </c>
      <c r="F245" s="30">
        <v>1</v>
      </c>
      <c r="G245" s="29" t="s">
        <v>1395</v>
      </c>
      <c r="H245" s="33">
        <v>60</v>
      </c>
      <c r="I245" s="33" t="s">
        <v>1391</v>
      </c>
      <c r="J245" s="46">
        <v>1081</v>
      </c>
      <c r="K245" s="348">
        <v>972</v>
      </c>
      <c r="L245" s="120">
        <v>921.3333333333333</v>
      </c>
      <c r="M245" s="208">
        <f t="shared" si="58"/>
        <v>1090.588888888889</v>
      </c>
      <c r="N245" s="387">
        <v>91</v>
      </c>
      <c r="O245" s="208">
        <v>1000</v>
      </c>
      <c r="P245" s="368">
        <v>13</v>
      </c>
      <c r="Q245" s="59">
        <f t="shared" si="74"/>
        <v>13000</v>
      </c>
      <c r="R245" s="33">
        <v>250</v>
      </c>
      <c r="S245" s="35">
        <f t="shared" si="59"/>
        <v>3250</v>
      </c>
      <c r="T245" s="121">
        <v>250</v>
      </c>
      <c r="U245" s="35">
        <f t="shared" si="60"/>
        <v>3250</v>
      </c>
      <c r="V245" s="33">
        <v>250</v>
      </c>
      <c r="W245" s="35">
        <f t="shared" si="61"/>
        <v>3250</v>
      </c>
      <c r="X245" s="121">
        <v>250</v>
      </c>
      <c r="Y245" s="35">
        <f t="shared" si="62"/>
        <v>3250</v>
      </c>
      <c r="Z245" s="83"/>
      <c r="AA245" s="327">
        <f t="shared" si="63"/>
        <v>1000</v>
      </c>
      <c r="AB245" s="327">
        <f t="shared" si="73"/>
        <v>0</v>
      </c>
      <c r="AC245" s="311">
        <f t="shared" si="75"/>
        <v>250</v>
      </c>
      <c r="AD245" s="456">
        <f t="shared" si="64"/>
        <v>3250</v>
      </c>
      <c r="AG245">
        <v>691</v>
      </c>
      <c r="AH245">
        <v>8983</v>
      </c>
      <c r="AI245" s="294" t="s">
        <v>1537</v>
      </c>
      <c r="AJ245" s="320">
        <f t="shared" si="76"/>
        <v>921.3333333333333</v>
      </c>
      <c r="AL245">
        <f t="shared" si="77"/>
        <v>0</v>
      </c>
    </row>
    <row r="246" spans="1:38" ht="21.75">
      <c r="A246" s="72">
        <v>10949</v>
      </c>
      <c r="B246" s="33">
        <v>244</v>
      </c>
      <c r="C246" s="83" t="s">
        <v>1070</v>
      </c>
      <c r="D246" s="277" t="s">
        <v>1069</v>
      </c>
      <c r="E246" s="260" t="s">
        <v>140</v>
      </c>
      <c r="F246" s="30">
        <v>1</v>
      </c>
      <c r="G246" s="29" t="s">
        <v>1386</v>
      </c>
      <c r="H246" s="33">
        <v>1000</v>
      </c>
      <c r="I246" s="33" t="s">
        <v>390</v>
      </c>
      <c r="J246" s="46">
        <v>240</v>
      </c>
      <c r="K246" s="348">
        <v>241</v>
      </c>
      <c r="L246" s="120">
        <v>202.66666666666669</v>
      </c>
      <c r="M246" s="208">
        <f t="shared" si="58"/>
        <v>250.67777777777783</v>
      </c>
      <c r="N246" s="387">
        <v>11</v>
      </c>
      <c r="O246" s="208">
        <v>240</v>
      </c>
      <c r="P246" s="368">
        <v>190</v>
      </c>
      <c r="Q246" s="59">
        <f t="shared" si="74"/>
        <v>45600</v>
      </c>
      <c r="R246" s="33">
        <v>60</v>
      </c>
      <c r="S246" s="35">
        <f t="shared" si="59"/>
        <v>11400</v>
      </c>
      <c r="T246" s="121">
        <v>60</v>
      </c>
      <c r="U246" s="35">
        <f t="shared" si="60"/>
        <v>11400</v>
      </c>
      <c r="V246" s="33">
        <v>60</v>
      </c>
      <c r="W246" s="35">
        <f t="shared" si="61"/>
        <v>11400</v>
      </c>
      <c r="X246" s="121">
        <v>60</v>
      </c>
      <c r="Y246" s="35">
        <f t="shared" si="62"/>
        <v>11400</v>
      </c>
      <c r="Z246" s="83"/>
      <c r="AA246" s="327">
        <f t="shared" si="63"/>
        <v>240</v>
      </c>
      <c r="AB246" s="327">
        <f t="shared" si="73"/>
        <v>0</v>
      </c>
      <c r="AC246" s="311">
        <f t="shared" si="75"/>
        <v>60</v>
      </c>
      <c r="AD246" s="456">
        <f t="shared" si="64"/>
        <v>11400</v>
      </c>
      <c r="AG246">
        <v>152</v>
      </c>
      <c r="AH246">
        <v>28880</v>
      </c>
      <c r="AI246" s="294" t="s">
        <v>1537</v>
      </c>
      <c r="AJ246" s="320">
        <f t="shared" si="76"/>
        <v>202.66666666666669</v>
      </c>
      <c r="AL246">
        <f t="shared" si="77"/>
        <v>0</v>
      </c>
    </row>
    <row r="247" spans="1:38" ht="21.75">
      <c r="A247" s="72">
        <v>10949</v>
      </c>
      <c r="B247" s="33">
        <v>245</v>
      </c>
      <c r="C247" s="83" t="s">
        <v>1329</v>
      </c>
      <c r="D247" s="277" t="s">
        <v>1328</v>
      </c>
      <c r="E247" s="260" t="s">
        <v>229</v>
      </c>
      <c r="F247" s="30">
        <v>2</v>
      </c>
      <c r="G247" s="29" t="s">
        <v>1387</v>
      </c>
      <c r="H247" s="33">
        <v>50</v>
      </c>
      <c r="I247" s="33" t="s">
        <v>1376</v>
      </c>
      <c r="J247" s="46">
        <v>1121</v>
      </c>
      <c r="K247" s="348">
        <v>1062</v>
      </c>
      <c r="L247" s="120">
        <v>1066.6666666666665</v>
      </c>
      <c r="M247" s="208">
        <f t="shared" si="58"/>
        <v>1191.5444444444445</v>
      </c>
      <c r="N247" s="387">
        <v>192</v>
      </c>
      <c r="O247" s="208">
        <v>1000</v>
      </c>
      <c r="P247" s="368">
        <v>90</v>
      </c>
      <c r="Q247" s="59">
        <f t="shared" si="74"/>
        <v>90000</v>
      </c>
      <c r="R247" s="33">
        <v>250</v>
      </c>
      <c r="S247" s="35">
        <f t="shared" si="59"/>
        <v>22500</v>
      </c>
      <c r="T247" s="121">
        <v>250</v>
      </c>
      <c r="U247" s="35">
        <f t="shared" si="60"/>
        <v>22500</v>
      </c>
      <c r="V247" s="33">
        <v>250</v>
      </c>
      <c r="W247" s="35">
        <f t="shared" si="61"/>
        <v>22500</v>
      </c>
      <c r="X247" s="121">
        <v>250</v>
      </c>
      <c r="Y247" s="35">
        <f t="shared" si="62"/>
        <v>22500</v>
      </c>
      <c r="Z247" s="83"/>
      <c r="AA247" s="327">
        <f t="shared" si="63"/>
        <v>1000</v>
      </c>
      <c r="AB247" s="327">
        <f t="shared" si="73"/>
        <v>0</v>
      </c>
      <c r="AC247" s="311">
        <f t="shared" si="75"/>
        <v>250</v>
      </c>
      <c r="AD247" s="456">
        <f t="shared" si="64"/>
        <v>22500</v>
      </c>
      <c r="AG247">
        <v>800</v>
      </c>
      <c r="AH247">
        <v>72000</v>
      </c>
      <c r="AI247" s="294" t="s">
        <v>1539</v>
      </c>
      <c r="AJ247" s="320">
        <f t="shared" si="76"/>
        <v>1066.6666666666665</v>
      </c>
      <c r="AL247">
        <f t="shared" si="77"/>
        <v>0</v>
      </c>
    </row>
    <row r="248" spans="1:38" ht="21.75">
      <c r="A248" s="72">
        <v>10949</v>
      </c>
      <c r="B248" s="33">
        <v>246</v>
      </c>
      <c r="C248" s="83" t="s">
        <v>1072</v>
      </c>
      <c r="D248" s="277" t="s">
        <v>1071</v>
      </c>
      <c r="E248" s="260" t="s">
        <v>141</v>
      </c>
      <c r="F248" s="30">
        <v>1</v>
      </c>
      <c r="G248" s="29" t="s">
        <v>1389</v>
      </c>
      <c r="H248" s="33">
        <v>1</v>
      </c>
      <c r="I248" s="33" t="s">
        <v>404</v>
      </c>
      <c r="J248" s="46">
        <v>5</v>
      </c>
      <c r="K248" s="348">
        <v>10</v>
      </c>
      <c r="L248" s="120">
        <v>0</v>
      </c>
      <c r="M248" s="208">
        <v>10</v>
      </c>
      <c r="N248" s="387">
        <v>0</v>
      </c>
      <c r="O248" s="208">
        <v>10</v>
      </c>
      <c r="P248" s="368">
        <v>165</v>
      </c>
      <c r="Q248" s="59">
        <f t="shared" si="74"/>
        <v>1650</v>
      </c>
      <c r="R248" s="33">
        <v>5</v>
      </c>
      <c r="S248" s="35">
        <f t="shared" si="59"/>
        <v>825</v>
      </c>
      <c r="T248" s="121">
        <v>0</v>
      </c>
      <c r="U248" s="35">
        <f t="shared" si="60"/>
        <v>0</v>
      </c>
      <c r="V248" s="33">
        <v>5</v>
      </c>
      <c r="W248" s="35">
        <f t="shared" si="61"/>
        <v>825</v>
      </c>
      <c r="X248" s="121">
        <v>0</v>
      </c>
      <c r="Y248" s="35">
        <f t="shared" si="62"/>
        <v>0</v>
      </c>
      <c r="Z248" s="83"/>
      <c r="AA248" s="327">
        <f t="shared" si="63"/>
        <v>10</v>
      </c>
      <c r="AB248" s="327">
        <f t="shared" si="73"/>
        <v>0</v>
      </c>
      <c r="AC248" s="311">
        <f t="shared" si="75"/>
        <v>2.5</v>
      </c>
      <c r="AD248" s="456">
        <f t="shared" si="64"/>
        <v>412.5</v>
      </c>
      <c r="AJ248" s="320">
        <f t="shared" si="76"/>
        <v>0</v>
      </c>
      <c r="AL248">
        <f t="shared" si="77"/>
        <v>0</v>
      </c>
    </row>
    <row r="249" spans="1:38" ht="21.75">
      <c r="A249" s="72">
        <v>10949</v>
      </c>
      <c r="B249" s="33">
        <v>247</v>
      </c>
      <c r="C249" s="83" t="s">
        <v>1074</v>
      </c>
      <c r="D249" s="277" t="s">
        <v>1073</v>
      </c>
      <c r="E249" s="261" t="s">
        <v>434</v>
      </c>
      <c r="F249" s="30">
        <v>1</v>
      </c>
      <c r="G249" s="40" t="s">
        <v>1395</v>
      </c>
      <c r="H249" s="33">
        <v>60</v>
      </c>
      <c r="I249" s="33" t="s">
        <v>1391</v>
      </c>
      <c r="J249" s="46">
        <v>0</v>
      </c>
      <c r="K249" s="348">
        <v>6</v>
      </c>
      <c r="L249" s="120">
        <v>0</v>
      </c>
      <c r="M249" s="208">
        <f t="shared" si="58"/>
        <v>2.2</v>
      </c>
      <c r="N249" s="387">
        <v>0</v>
      </c>
      <c r="O249" s="208">
        <v>0</v>
      </c>
      <c r="P249" s="368">
        <v>65</v>
      </c>
      <c r="Q249" s="59">
        <f t="shared" si="74"/>
        <v>0</v>
      </c>
      <c r="R249" s="33">
        <v>0</v>
      </c>
      <c r="S249" s="35">
        <f t="shared" si="59"/>
        <v>0</v>
      </c>
      <c r="T249" s="121">
        <v>0</v>
      </c>
      <c r="U249" s="35">
        <f t="shared" si="60"/>
        <v>0</v>
      </c>
      <c r="V249" s="33">
        <v>0</v>
      </c>
      <c r="W249" s="35">
        <f t="shared" si="61"/>
        <v>0</v>
      </c>
      <c r="X249" s="121">
        <v>0</v>
      </c>
      <c r="Y249" s="35">
        <f t="shared" si="62"/>
        <v>0</v>
      </c>
      <c r="Z249" s="83"/>
      <c r="AA249" s="327">
        <f t="shared" si="63"/>
        <v>0</v>
      </c>
      <c r="AB249" s="327">
        <f t="shared" si="73"/>
        <v>0</v>
      </c>
      <c r="AC249" s="311">
        <f t="shared" si="75"/>
        <v>0</v>
      </c>
      <c r="AD249" s="456">
        <f t="shared" si="64"/>
        <v>0</v>
      </c>
      <c r="AJ249" s="320">
        <f t="shared" si="76"/>
        <v>0</v>
      </c>
      <c r="AL249">
        <f t="shared" si="77"/>
        <v>0</v>
      </c>
    </row>
    <row r="250" spans="1:38" ht="21.75">
      <c r="A250" s="72"/>
      <c r="B250" s="33">
        <v>248</v>
      </c>
      <c r="C250" s="83" t="s">
        <v>1076</v>
      </c>
      <c r="D250" s="277" t="s">
        <v>1075</v>
      </c>
      <c r="E250" s="260" t="s">
        <v>142</v>
      </c>
      <c r="F250" s="30">
        <v>1</v>
      </c>
      <c r="G250" s="29" t="s">
        <v>1386</v>
      </c>
      <c r="H250" s="33">
        <v>60</v>
      </c>
      <c r="I250" s="33" t="s">
        <v>390</v>
      </c>
      <c r="J250" s="46">
        <v>58</v>
      </c>
      <c r="K250" s="348">
        <v>130</v>
      </c>
      <c r="L250" s="120">
        <v>170.66666666666666</v>
      </c>
      <c r="M250" s="208">
        <f t="shared" si="58"/>
        <v>131.51111111111112</v>
      </c>
      <c r="N250" s="387">
        <v>0</v>
      </c>
      <c r="O250" s="208">
        <v>0</v>
      </c>
      <c r="P250" s="368">
        <v>325.26</v>
      </c>
      <c r="Q250" s="59">
        <f t="shared" si="74"/>
        <v>0</v>
      </c>
      <c r="R250" s="33">
        <v>0</v>
      </c>
      <c r="S250" s="35">
        <f t="shared" si="59"/>
        <v>0</v>
      </c>
      <c r="T250" s="121">
        <v>0</v>
      </c>
      <c r="U250" s="35">
        <f t="shared" si="60"/>
        <v>0</v>
      </c>
      <c r="V250" s="33">
        <v>0</v>
      </c>
      <c r="W250" s="35">
        <f t="shared" si="61"/>
        <v>0</v>
      </c>
      <c r="X250" s="121">
        <v>0</v>
      </c>
      <c r="Y250" s="35">
        <f t="shared" si="62"/>
        <v>0</v>
      </c>
      <c r="Z250" s="83"/>
      <c r="AA250" s="327">
        <f t="shared" si="63"/>
        <v>0</v>
      </c>
      <c r="AB250" s="327">
        <f t="shared" si="73"/>
        <v>0</v>
      </c>
      <c r="AC250" s="311">
        <f t="shared" si="75"/>
        <v>0</v>
      </c>
      <c r="AD250" s="456">
        <f t="shared" si="64"/>
        <v>0</v>
      </c>
      <c r="AG250">
        <v>128</v>
      </c>
      <c r="AH250">
        <v>38204.16</v>
      </c>
      <c r="AI250" s="294" t="s">
        <v>1454</v>
      </c>
      <c r="AJ250" s="320">
        <f t="shared" si="76"/>
        <v>170.66666666666666</v>
      </c>
      <c r="AL250">
        <f t="shared" si="77"/>
        <v>0</v>
      </c>
    </row>
    <row r="251" spans="1:38" ht="21.75">
      <c r="A251" s="72">
        <v>10949</v>
      </c>
      <c r="B251" s="33">
        <v>249</v>
      </c>
      <c r="C251" s="83" t="s">
        <v>1078</v>
      </c>
      <c r="D251" s="277" t="s">
        <v>1077</v>
      </c>
      <c r="E251" s="405" t="s">
        <v>657</v>
      </c>
      <c r="F251" s="30">
        <v>1</v>
      </c>
      <c r="G251" s="138" t="s">
        <v>1389</v>
      </c>
      <c r="H251" s="33">
        <v>1</v>
      </c>
      <c r="I251" s="33" t="s">
        <v>391</v>
      </c>
      <c r="J251" s="33">
        <v>160</v>
      </c>
      <c r="K251" s="348">
        <v>180</v>
      </c>
      <c r="L251" s="120">
        <v>133.33333333333331</v>
      </c>
      <c r="M251" s="208">
        <v>200</v>
      </c>
      <c r="N251" s="387">
        <v>0</v>
      </c>
      <c r="O251" s="208">
        <v>200</v>
      </c>
      <c r="P251" s="368">
        <v>92.56</v>
      </c>
      <c r="Q251" s="59">
        <f t="shared" si="74"/>
        <v>18512</v>
      </c>
      <c r="R251" s="33">
        <v>50</v>
      </c>
      <c r="S251" s="35">
        <f t="shared" si="59"/>
        <v>4628</v>
      </c>
      <c r="T251" s="121">
        <v>50</v>
      </c>
      <c r="U251" s="35">
        <f t="shared" si="60"/>
        <v>4628</v>
      </c>
      <c r="V251" s="33">
        <v>50</v>
      </c>
      <c r="W251" s="35">
        <f t="shared" si="61"/>
        <v>4628</v>
      </c>
      <c r="X251" s="121">
        <v>50</v>
      </c>
      <c r="Y251" s="35">
        <f t="shared" si="62"/>
        <v>4628</v>
      </c>
      <c r="Z251" s="83"/>
      <c r="AA251" s="327">
        <f t="shared" si="63"/>
        <v>200</v>
      </c>
      <c r="AB251" s="327">
        <f t="shared" si="73"/>
        <v>0</v>
      </c>
      <c r="AC251" s="311">
        <f t="shared" si="75"/>
        <v>50</v>
      </c>
      <c r="AD251" s="456">
        <f t="shared" si="64"/>
        <v>4628</v>
      </c>
      <c r="AG251">
        <v>100</v>
      </c>
      <c r="AH251">
        <v>9255.5</v>
      </c>
      <c r="AI251" s="294" t="s">
        <v>1533</v>
      </c>
      <c r="AJ251" s="320">
        <f t="shared" si="76"/>
        <v>133.33333333333331</v>
      </c>
      <c r="AL251">
        <f t="shared" si="77"/>
        <v>0</v>
      </c>
    </row>
    <row r="252" spans="1:38" ht="21.75">
      <c r="A252" s="72">
        <v>10949</v>
      </c>
      <c r="B252" s="33">
        <v>250</v>
      </c>
      <c r="C252" s="83" t="s">
        <v>1080</v>
      </c>
      <c r="D252" s="277" t="s">
        <v>1079</v>
      </c>
      <c r="E252" s="260" t="s">
        <v>143</v>
      </c>
      <c r="F252" s="30">
        <v>1</v>
      </c>
      <c r="G252" s="29" t="s">
        <v>1386</v>
      </c>
      <c r="H252" s="33">
        <v>100</v>
      </c>
      <c r="I252" s="33" t="s">
        <v>390</v>
      </c>
      <c r="J252" s="46">
        <v>25</v>
      </c>
      <c r="K252" s="348">
        <v>25</v>
      </c>
      <c r="L252" s="120">
        <v>14.666666666666668</v>
      </c>
      <c r="M252" s="208">
        <f t="shared" si="58"/>
        <v>23.711111111111116</v>
      </c>
      <c r="N252" s="387">
        <v>4</v>
      </c>
      <c r="O252" s="208">
        <v>20</v>
      </c>
      <c r="P252" s="368">
        <v>130</v>
      </c>
      <c r="Q252" s="59">
        <v>2600</v>
      </c>
      <c r="R252" s="33">
        <v>0</v>
      </c>
      <c r="S252" s="35">
        <f t="shared" si="59"/>
        <v>0</v>
      </c>
      <c r="T252" s="121">
        <v>20</v>
      </c>
      <c r="U252" s="35">
        <f t="shared" si="60"/>
        <v>2600</v>
      </c>
      <c r="V252" s="33">
        <v>0</v>
      </c>
      <c r="W252" s="35">
        <f t="shared" si="61"/>
        <v>0</v>
      </c>
      <c r="X252" s="121">
        <v>0</v>
      </c>
      <c r="Y252" s="35">
        <f t="shared" si="62"/>
        <v>0</v>
      </c>
      <c r="Z252" s="83"/>
      <c r="AA252" s="327">
        <f t="shared" si="63"/>
        <v>20</v>
      </c>
      <c r="AB252" s="327">
        <f t="shared" si="73"/>
        <v>0</v>
      </c>
      <c r="AC252" s="311">
        <f t="shared" si="75"/>
        <v>5</v>
      </c>
      <c r="AD252" s="456">
        <f t="shared" si="64"/>
        <v>650</v>
      </c>
      <c r="AG252">
        <v>11</v>
      </c>
      <c r="AH252">
        <v>1430</v>
      </c>
      <c r="AI252" s="294" t="s">
        <v>1533</v>
      </c>
      <c r="AJ252" s="320">
        <f t="shared" si="76"/>
        <v>14.666666666666668</v>
      </c>
      <c r="AL252">
        <f t="shared" si="77"/>
        <v>0</v>
      </c>
    </row>
    <row r="253" spans="1:38" ht="21.75">
      <c r="A253" s="72">
        <v>10949</v>
      </c>
      <c r="B253" s="33">
        <v>251</v>
      </c>
      <c r="C253" s="83" t="s">
        <v>1082</v>
      </c>
      <c r="D253" s="277" t="s">
        <v>1081</v>
      </c>
      <c r="E253" s="260" t="s">
        <v>144</v>
      </c>
      <c r="F253" s="30">
        <v>1</v>
      </c>
      <c r="G253" s="29" t="s">
        <v>1386</v>
      </c>
      <c r="H253" s="33">
        <v>100</v>
      </c>
      <c r="I253" s="33" t="s">
        <v>390</v>
      </c>
      <c r="J253" s="46">
        <v>18</v>
      </c>
      <c r="K253" s="348">
        <v>11</v>
      </c>
      <c r="L253" s="120">
        <v>10.666666666666666</v>
      </c>
      <c r="M253" s="208">
        <f t="shared" si="58"/>
        <v>14.544444444444444</v>
      </c>
      <c r="N253" s="387">
        <v>5</v>
      </c>
      <c r="O253" s="208">
        <v>10</v>
      </c>
      <c r="P253" s="368">
        <v>374.5</v>
      </c>
      <c r="Q253" s="59">
        <f t="shared" si="74"/>
        <v>3745</v>
      </c>
      <c r="R253" s="33">
        <v>0</v>
      </c>
      <c r="S253" s="35">
        <f t="shared" si="59"/>
        <v>0</v>
      </c>
      <c r="T253" s="121">
        <v>10</v>
      </c>
      <c r="U253" s="35">
        <f t="shared" si="60"/>
        <v>3745</v>
      </c>
      <c r="V253" s="33">
        <v>0</v>
      </c>
      <c r="W253" s="35">
        <f t="shared" si="61"/>
        <v>0</v>
      </c>
      <c r="X253" s="121">
        <v>0</v>
      </c>
      <c r="Y253" s="35">
        <f t="shared" si="62"/>
        <v>0</v>
      </c>
      <c r="Z253" s="83"/>
      <c r="AA253" s="327">
        <f t="shared" si="63"/>
        <v>10</v>
      </c>
      <c r="AB253" s="327">
        <f t="shared" si="73"/>
        <v>0</v>
      </c>
      <c r="AC253" s="311">
        <f t="shared" si="75"/>
        <v>2.5</v>
      </c>
      <c r="AD253" s="456">
        <f t="shared" si="64"/>
        <v>936.25</v>
      </c>
      <c r="AG253">
        <v>8</v>
      </c>
      <c r="AH253">
        <v>2640</v>
      </c>
      <c r="AI253" s="294" t="s">
        <v>1533</v>
      </c>
      <c r="AJ253" s="320">
        <f t="shared" si="76"/>
        <v>10.666666666666666</v>
      </c>
      <c r="AL253">
        <f t="shared" si="77"/>
        <v>0</v>
      </c>
    </row>
    <row r="254" spans="1:38" ht="21.75">
      <c r="A254" s="72">
        <v>10949</v>
      </c>
      <c r="B254" s="33">
        <v>252</v>
      </c>
      <c r="C254" s="83" t="s">
        <v>1084</v>
      </c>
      <c r="D254" s="277" t="s">
        <v>1083</v>
      </c>
      <c r="E254" s="260" t="s">
        <v>145</v>
      </c>
      <c r="F254" s="30">
        <v>1</v>
      </c>
      <c r="G254" s="29" t="s">
        <v>1386</v>
      </c>
      <c r="H254" s="33">
        <v>500</v>
      </c>
      <c r="I254" s="33" t="s">
        <v>390</v>
      </c>
      <c r="J254" s="46">
        <v>3</v>
      </c>
      <c r="K254" s="348">
        <v>3</v>
      </c>
      <c r="L254" s="120">
        <v>2.6666666666666665</v>
      </c>
      <c r="M254" s="208">
        <f t="shared" si="58"/>
        <v>3.177777777777778</v>
      </c>
      <c r="N254" s="387">
        <v>0</v>
      </c>
      <c r="O254" s="208">
        <v>3</v>
      </c>
      <c r="P254" s="373">
        <v>343.333</v>
      </c>
      <c r="Q254" s="59">
        <f t="shared" si="74"/>
        <v>1029.999</v>
      </c>
      <c r="R254" s="33">
        <v>3</v>
      </c>
      <c r="S254" s="35">
        <f t="shared" si="59"/>
        <v>1029.999</v>
      </c>
      <c r="T254" s="121">
        <v>0</v>
      </c>
      <c r="U254" s="35">
        <f t="shared" si="60"/>
        <v>0</v>
      </c>
      <c r="V254" s="33">
        <v>0</v>
      </c>
      <c r="W254" s="35">
        <f t="shared" si="61"/>
        <v>0</v>
      </c>
      <c r="X254" s="121">
        <v>0</v>
      </c>
      <c r="Y254" s="35">
        <f t="shared" si="62"/>
        <v>0</v>
      </c>
      <c r="Z254" s="83"/>
      <c r="AA254" s="327">
        <f t="shared" si="63"/>
        <v>3</v>
      </c>
      <c r="AB254" s="327">
        <f t="shared" si="73"/>
        <v>0</v>
      </c>
      <c r="AC254" s="311">
        <f t="shared" si="75"/>
        <v>0.75</v>
      </c>
      <c r="AD254" s="456">
        <f t="shared" si="64"/>
        <v>257.49975</v>
      </c>
      <c r="AG254">
        <v>2</v>
      </c>
      <c r="AH254">
        <v>560</v>
      </c>
      <c r="AI254" s="294" t="s">
        <v>1533</v>
      </c>
      <c r="AJ254" s="320">
        <f t="shared" si="76"/>
        <v>2.6666666666666665</v>
      </c>
      <c r="AL254">
        <f t="shared" si="77"/>
        <v>0</v>
      </c>
    </row>
    <row r="255" spans="1:38" ht="21.75">
      <c r="A255" s="72">
        <v>10949</v>
      </c>
      <c r="B255" s="33">
        <v>253</v>
      </c>
      <c r="C255" s="83" t="s">
        <v>1086</v>
      </c>
      <c r="D255" s="277" t="s">
        <v>1085</v>
      </c>
      <c r="E255" s="260" t="s">
        <v>146</v>
      </c>
      <c r="F255" s="30">
        <v>1</v>
      </c>
      <c r="G255" s="29" t="s">
        <v>1386</v>
      </c>
      <c r="H255" s="33">
        <v>100</v>
      </c>
      <c r="I255" s="33" t="s">
        <v>390</v>
      </c>
      <c r="J255" s="46">
        <v>283</v>
      </c>
      <c r="K255" s="348">
        <v>273</v>
      </c>
      <c r="L255" s="120">
        <v>220</v>
      </c>
      <c r="M255" s="208">
        <f t="shared" si="58"/>
        <v>284.53333333333336</v>
      </c>
      <c r="N255" s="387">
        <v>45</v>
      </c>
      <c r="O255" s="208">
        <v>240</v>
      </c>
      <c r="P255" s="373">
        <v>95</v>
      </c>
      <c r="Q255" s="59">
        <f t="shared" si="74"/>
        <v>22800</v>
      </c>
      <c r="R255" s="33">
        <v>60</v>
      </c>
      <c r="S255" s="35">
        <f t="shared" si="59"/>
        <v>5700</v>
      </c>
      <c r="T255" s="121">
        <v>60</v>
      </c>
      <c r="U255" s="35">
        <f t="shared" si="60"/>
        <v>5700</v>
      </c>
      <c r="V255" s="33">
        <v>60</v>
      </c>
      <c r="W255" s="35">
        <f t="shared" si="61"/>
        <v>5700</v>
      </c>
      <c r="X255" s="121">
        <v>60</v>
      </c>
      <c r="Y255" s="35">
        <f t="shared" si="62"/>
        <v>5700</v>
      </c>
      <c r="Z255" s="83"/>
      <c r="AA255" s="327">
        <f t="shared" si="63"/>
        <v>240</v>
      </c>
      <c r="AB255" s="327">
        <f t="shared" si="73"/>
        <v>0</v>
      </c>
      <c r="AC255" s="311">
        <f t="shared" si="75"/>
        <v>60</v>
      </c>
      <c r="AD255" s="456">
        <f t="shared" si="64"/>
        <v>5700</v>
      </c>
      <c r="AG255">
        <v>165</v>
      </c>
      <c r="AH255">
        <v>15675</v>
      </c>
      <c r="AI255" s="294" t="s">
        <v>1537</v>
      </c>
      <c r="AJ255" s="320">
        <f t="shared" si="76"/>
        <v>220</v>
      </c>
      <c r="AL255">
        <f t="shared" si="77"/>
        <v>0</v>
      </c>
    </row>
    <row r="256" spans="1:38" ht="21.75">
      <c r="A256" s="72">
        <v>10949</v>
      </c>
      <c r="B256" s="33">
        <v>254</v>
      </c>
      <c r="C256" s="83" t="s">
        <v>1088</v>
      </c>
      <c r="D256" s="277" t="s">
        <v>1087</v>
      </c>
      <c r="E256" s="261" t="s">
        <v>608</v>
      </c>
      <c r="F256" s="30">
        <v>1</v>
      </c>
      <c r="G256" s="40" t="s">
        <v>1386</v>
      </c>
      <c r="H256" s="38">
        <v>1000</v>
      </c>
      <c r="I256" s="38" t="s">
        <v>390</v>
      </c>
      <c r="J256" s="33">
        <v>0</v>
      </c>
      <c r="K256" s="348">
        <v>0</v>
      </c>
      <c r="L256" s="120">
        <v>4</v>
      </c>
      <c r="M256" s="208">
        <v>5</v>
      </c>
      <c r="N256" s="387">
        <v>0</v>
      </c>
      <c r="O256" s="208">
        <v>5</v>
      </c>
      <c r="P256" s="368">
        <v>368.55</v>
      </c>
      <c r="Q256" s="59">
        <f t="shared" si="74"/>
        <v>1842.75</v>
      </c>
      <c r="R256" s="33">
        <v>2</v>
      </c>
      <c r="S256" s="35">
        <f t="shared" si="59"/>
        <v>737.1</v>
      </c>
      <c r="T256" s="121">
        <v>1</v>
      </c>
      <c r="U256" s="35">
        <f t="shared" si="60"/>
        <v>368.55</v>
      </c>
      <c r="V256" s="33">
        <v>1</v>
      </c>
      <c r="W256" s="35">
        <f t="shared" si="61"/>
        <v>368.55</v>
      </c>
      <c r="X256" s="121">
        <v>1</v>
      </c>
      <c r="Y256" s="35">
        <f t="shared" si="62"/>
        <v>368.55</v>
      </c>
      <c r="Z256" s="83"/>
      <c r="AA256" s="327">
        <f t="shared" si="63"/>
        <v>5</v>
      </c>
      <c r="AB256" s="327">
        <f t="shared" si="73"/>
        <v>0</v>
      </c>
      <c r="AC256" s="311">
        <f t="shared" si="75"/>
        <v>1.25</v>
      </c>
      <c r="AD256" s="456">
        <f t="shared" si="64"/>
        <v>460.6875</v>
      </c>
      <c r="AG256">
        <v>3</v>
      </c>
      <c r="AH256">
        <v>1158.3</v>
      </c>
      <c r="AI256" s="294" t="s">
        <v>1533</v>
      </c>
      <c r="AJ256" s="320">
        <f t="shared" si="76"/>
        <v>4</v>
      </c>
      <c r="AL256">
        <f t="shared" si="77"/>
        <v>0</v>
      </c>
    </row>
    <row r="257" spans="1:38" ht="21.75">
      <c r="A257" s="72">
        <v>10949</v>
      </c>
      <c r="B257" s="33">
        <v>255</v>
      </c>
      <c r="C257" s="83" t="s">
        <v>1090</v>
      </c>
      <c r="D257" s="277" t="s">
        <v>1089</v>
      </c>
      <c r="E257" s="261" t="s">
        <v>574</v>
      </c>
      <c r="F257" s="30">
        <v>1</v>
      </c>
      <c r="G257" s="40" t="s">
        <v>1386</v>
      </c>
      <c r="H257" s="30">
        <v>1000</v>
      </c>
      <c r="I257" s="30" t="s">
        <v>390</v>
      </c>
      <c r="J257" s="46">
        <v>0</v>
      </c>
      <c r="K257" s="348">
        <v>0</v>
      </c>
      <c r="L257" s="120">
        <v>1.3333333333333333</v>
      </c>
      <c r="M257" s="208">
        <v>2</v>
      </c>
      <c r="N257" s="387">
        <v>0</v>
      </c>
      <c r="O257" s="208">
        <v>2</v>
      </c>
      <c r="P257" s="368">
        <v>864</v>
      </c>
      <c r="Q257" s="59">
        <f t="shared" si="74"/>
        <v>1728</v>
      </c>
      <c r="R257" s="33">
        <v>2</v>
      </c>
      <c r="S257" s="35">
        <f t="shared" si="59"/>
        <v>1728</v>
      </c>
      <c r="T257" s="121">
        <v>0</v>
      </c>
      <c r="U257" s="35">
        <f t="shared" si="60"/>
        <v>0</v>
      </c>
      <c r="V257" s="33">
        <v>0</v>
      </c>
      <c r="W257" s="35">
        <f t="shared" si="61"/>
        <v>0</v>
      </c>
      <c r="X257" s="121">
        <v>0</v>
      </c>
      <c r="Y257" s="35">
        <f t="shared" si="62"/>
        <v>0</v>
      </c>
      <c r="Z257" s="83"/>
      <c r="AA257" s="327">
        <f t="shared" si="63"/>
        <v>2</v>
      </c>
      <c r="AB257" s="327">
        <f t="shared" si="73"/>
        <v>0</v>
      </c>
      <c r="AC257" s="311">
        <f t="shared" si="75"/>
        <v>0.5</v>
      </c>
      <c r="AD257" s="456">
        <f t="shared" si="64"/>
        <v>432</v>
      </c>
      <c r="AG257">
        <v>1</v>
      </c>
      <c r="AH257">
        <v>864</v>
      </c>
      <c r="AI257" s="294" t="s">
        <v>1533</v>
      </c>
      <c r="AJ257" s="320">
        <f t="shared" si="76"/>
        <v>1.3333333333333333</v>
      </c>
      <c r="AL257">
        <f t="shared" si="77"/>
        <v>0</v>
      </c>
    </row>
    <row r="258" spans="1:38" ht="21.75">
      <c r="A258" s="72">
        <v>10949</v>
      </c>
      <c r="B258" s="33">
        <v>256</v>
      </c>
      <c r="C258" s="83" t="s">
        <v>1092</v>
      </c>
      <c r="D258" s="277" t="s">
        <v>1091</v>
      </c>
      <c r="E258" s="260" t="s">
        <v>230</v>
      </c>
      <c r="F258" s="30">
        <v>1</v>
      </c>
      <c r="G258" s="29" t="s">
        <v>1386</v>
      </c>
      <c r="H258" s="30">
        <v>100</v>
      </c>
      <c r="I258" s="30" t="s">
        <v>390</v>
      </c>
      <c r="J258" s="46">
        <v>1</v>
      </c>
      <c r="K258" s="348">
        <v>0</v>
      </c>
      <c r="L258" s="120">
        <v>0</v>
      </c>
      <c r="M258" s="208">
        <f t="shared" si="58"/>
        <v>0.3666666666666667</v>
      </c>
      <c r="N258" s="387">
        <v>2</v>
      </c>
      <c r="O258" s="208">
        <v>0</v>
      </c>
      <c r="P258" s="368">
        <v>158</v>
      </c>
      <c r="Q258" s="59">
        <f t="shared" si="74"/>
        <v>0</v>
      </c>
      <c r="R258" s="33">
        <v>0</v>
      </c>
      <c r="S258" s="35">
        <f t="shared" si="59"/>
        <v>0</v>
      </c>
      <c r="T258" s="33">
        <v>0</v>
      </c>
      <c r="U258" s="35">
        <f t="shared" si="60"/>
        <v>0</v>
      </c>
      <c r="V258" s="33">
        <v>0</v>
      </c>
      <c r="W258" s="35">
        <f t="shared" si="61"/>
        <v>0</v>
      </c>
      <c r="X258" s="33">
        <v>0</v>
      </c>
      <c r="Y258" s="35">
        <f t="shared" si="62"/>
        <v>0</v>
      </c>
      <c r="Z258" s="83"/>
      <c r="AA258" s="327">
        <f t="shared" si="63"/>
        <v>0</v>
      </c>
      <c r="AB258" s="327">
        <f t="shared" si="73"/>
        <v>0</v>
      </c>
      <c r="AC258" s="311">
        <f t="shared" si="75"/>
        <v>0</v>
      </c>
      <c r="AD258" s="456">
        <f t="shared" si="64"/>
        <v>0</v>
      </c>
      <c r="AJ258" s="320">
        <f t="shared" si="76"/>
        <v>0</v>
      </c>
      <c r="AL258">
        <f t="shared" si="77"/>
        <v>0</v>
      </c>
    </row>
    <row r="259" spans="1:35" ht="21.75">
      <c r="A259" s="72">
        <v>10949</v>
      </c>
      <c r="B259" s="33">
        <v>257</v>
      </c>
      <c r="C259" s="83"/>
      <c r="D259" s="277"/>
      <c r="E259" s="260" t="s">
        <v>1524</v>
      </c>
      <c r="F259" s="30">
        <v>2</v>
      </c>
      <c r="G259" s="29" t="s">
        <v>1386</v>
      </c>
      <c r="H259" s="30">
        <v>30</v>
      </c>
      <c r="I259" s="30" t="s">
        <v>390</v>
      </c>
      <c r="J259" s="46">
        <v>0</v>
      </c>
      <c r="K259" s="348">
        <v>2100</v>
      </c>
      <c r="L259" s="120">
        <v>0</v>
      </c>
      <c r="M259" s="208">
        <f aca="true" t="shared" si="78" ref="M259:M319">(J259+K259+L259)/3*1.1</f>
        <v>770.0000000000001</v>
      </c>
      <c r="N259" s="387">
        <v>340</v>
      </c>
      <c r="O259" s="208">
        <v>0</v>
      </c>
      <c r="P259" s="368">
        <v>53.5</v>
      </c>
      <c r="Q259" s="59">
        <f t="shared" si="74"/>
        <v>0</v>
      </c>
      <c r="R259" s="33">
        <v>0</v>
      </c>
      <c r="S259" s="35">
        <f aca="true" t="shared" si="79" ref="S259:S322">R259*P259</f>
        <v>0</v>
      </c>
      <c r="T259" s="33">
        <v>0</v>
      </c>
      <c r="U259" s="35">
        <f aca="true" t="shared" si="80" ref="U259:U322">T259*P259</f>
        <v>0</v>
      </c>
      <c r="V259" s="33">
        <v>0</v>
      </c>
      <c r="W259" s="35">
        <f aca="true" t="shared" si="81" ref="W259:W322">V259*P259</f>
        <v>0</v>
      </c>
      <c r="X259" s="33">
        <v>0</v>
      </c>
      <c r="Y259" s="35">
        <f aca="true" t="shared" si="82" ref="Y259:Y322">X259*P259</f>
        <v>0</v>
      </c>
      <c r="Z259" s="83"/>
      <c r="AA259" s="327">
        <f aca="true" t="shared" si="83" ref="AA259:AA322">R259+T259+V259+X259</f>
        <v>0</v>
      </c>
      <c r="AB259" s="327">
        <f t="shared" si="73"/>
        <v>0</v>
      </c>
      <c r="AD259" s="456">
        <f t="shared" si="64"/>
        <v>0</v>
      </c>
      <c r="AG259">
        <v>1760</v>
      </c>
      <c r="AH259">
        <v>94160</v>
      </c>
      <c r="AI259" s="294" t="s">
        <v>1538</v>
      </c>
    </row>
    <row r="260" spans="1:38" ht="21.75">
      <c r="A260" s="72">
        <v>10949</v>
      </c>
      <c r="B260" s="33">
        <v>258</v>
      </c>
      <c r="C260" s="83" t="s">
        <v>1094</v>
      </c>
      <c r="D260" s="277" t="s">
        <v>1093</v>
      </c>
      <c r="E260" s="260" t="s">
        <v>147</v>
      </c>
      <c r="F260" s="30">
        <v>1</v>
      </c>
      <c r="G260" s="29" t="s">
        <v>1386</v>
      </c>
      <c r="H260" s="33">
        <v>100</v>
      </c>
      <c r="I260" s="33" t="s">
        <v>390</v>
      </c>
      <c r="J260" s="46">
        <v>6</v>
      </c>
      <c r="K260" s="348">
        <v>4</v>
      </c>
      <c r="L260" s="120">
        <v>18.666666666666668</v>
      </c>
      <c r="M260" s="208">
        <f t="shared" si="78"/>
        <v>10.511111111111111</v>
      </c>
      <c r="N260" s="387">
        <v>1</v>
      </c>
      <c r="O260" s="208">
        <v>10</v>
      </c>
      <c r="P260" s="373">
        <v>139</v>
      </c>
      <c r="Q260" s="59">
        <f t="shared" si="74"/>
        <v>1390</v>
      </c>
      <c r="R260" s="33">
        <v>5</v>
      </c>
      <c r="S260" s="35">
        <f t="shared" si="79"/>
        <v>695</v>
      </c>
      <c r="T260" s="121">
        <v>0</v>
      </c>
      <c r="U260" s="35">
        <f t="shared" si="80"/>
        <v>0</v>
      </c>
      <c r="V260" s="33">
        <v>5</v>
      </c>
      <c r="W260" s="35">
        <f t="shared" si="81"/>
        <v>695</v>
      </c>
      <c r="X260" s="121">
        <v>0</v>
      </c>
      <c r="Y260" s="35">
        <f t="shared" si="82"/>
        <v>0</v>
      </c>
      <c r="Z260" s="83"/>
      <c r="AA260" s="327">
        <f t="shared" si="83"/>
        <v>10</v>
      </c>
      <c r="AB260" s="327">
        <f t="shared" si="73"/>
        <v>0</v>
      </c>
      <c r="AC260" s="311">
        <f>O260/4</f>
        <v>2.5</v>
      </c>
      <c r="AD260" s="456">
        <f aca="true" t="shared" si="84" ref="AD260:AD323">Q260/4</f>
        <v>347.5</v>
      </c>
      <c r="AG260">
        <v>14</v>
      </c>
      <c r="AH260">
        <v>1946</v>
      </c>
      <c r="AI260" s="294" t="s">
        <v>1533</v>
      </c>
      <c r="AJ260" s="320">
        <f>AG260/9*12</f>
        <v>18.666666666666668</v>
      </c>
      <c r="AL260">
        <f>AK260/H260</f>
        <v>0</v>
      </c>
    </row>
    <row r="261" spans="1:38" ht="21.75">
      <c r="A261" s="72">
        <v>10949</v>
      </c>
      <c r="B261" s="33">
        <v>259</v>
      </c>
      <c r="C261" s="83" t="s">
        <v>1096</v>
      </c>
      <c r="D261" s="277" t="s">
        <v>1095</v>
      </c>
      <c r="E261" s="260" t="s">
        <v>231</v>
      </c>
      <c r="F261" s="30">
        <v>1</v>
      </c>
      <c r="G261" s="29" t="s">
        <v>1398</v>
      </c>
      <c r="H261" s="30">
        <v>450</v>
      </c>
      <c r="I261" s="30" t="s">
        <v>1391</v>
      </c>
      <c r="J261" s="46">
        <v>5</v>
      </c>
      <c r="K261" s="348">
        <v>14</v>
      </c>
      <c r="L261" s="120">
        <v>21.333333333333332</v>
      </c>
      <c r="M261" s="208">
        <v>24</v>
      </c>
      <c r="N261" s="387">
        <v>0</v>
      </c>
      <c r="O261" s="208">
        <v>24</v>
      </c>
      <c r="P261" s="373">
        <v>318</v>
      </c>
      <c r="Q261" s="59">
        <f t="shared" si="74"/>
        <v>7632</v>
      </c>
      <c r="R261" s="33">
        <v>0</v>
      </c>
      <c r="S261" s="35">
        <f t="shared" si="79"/>
        <v>0</v>
      </c>
      <c r="T261" s="121">
        <v>12</v>
      </c>
      <c r="U261" s="35">
        <f t="shared" si="80"/>
        <v>3816</v>
      </c>
      <c r="V261" s="33">
        <v>0</v>
      </c>
      <c r="W261" s="35">
        <f t="shared" si="81"/>
        <v>0</v>
      </c>
      <c r="X261" s="121">
        <v>12</v>
      </c>
      <c r="Y261" s="35">
        <f t="shared" si="82"/>
        <v>3816</v>
      </c>
      <c r="Z261" s="83"/>
      <c r="AA261" s="327">
        <f t="shared" si="83"/>
        <v>24</v>
      </c>
      <c r="AB261" s="327">
        <f t="shared" si="73"/>
        <v>0</v>
      </c>
      <c r="AC261" s="311">
        <f>O261/4</f>
        <v>6</v>
      </c>
      <c r="AD261" s="456">
        <f t="shared" si="84"/>
        <v>1908</v>
      </c>
      <c r="AG261">
        <v>16</v>
      </c>
      <c r="AH261">
        <v>5088</v>
      </c>
      <c r="AI261" s="294" t="s">
        <v>1533</v>
      </c>
      <c r="AJ261" s="320">
        <f>AG261/9*12</f>
        <v>21.333333333333332</v>
      </c>
      <c r="AL261">
        <f>AK261/H261</f>
        <v>0</v>
      </c>
    </row>
    <row r="262" spans="1:38" ht="21.75">
      <c r="A262" s="72">
        <v>10949</v>
      </c>
      <c r="B262" s="33">
        <v>260</v>
      </c>
      <c r="C262" s="83" t="s">
        <v>1098</v>
      </c>
      <c r="D262" s="277" t="s">
        <v>1097</v>
      </c>
      <c r="E262" s="261" t="s">
        <v>440</v>
      </c>
      <c r="F262" s="30">
        <v>1</v>
      </c>
      <c r="G262" s="40" t="s">
        <v>1393</v>
      </c>
      <c r="H262" s="33">
        <v>100</v>
      </c>
      <c r="I262" s="33" t="s">
        <v>1394</v>
      </c>
      <c r="J262" s="46">
        <v>3109.5</v>
      </c>
      <c r="K262" s="348">
        <v>2696</v>
      </c>
      <c r="L262" s="120">
        <v>2684</v>
      </c>
      <c r="M262" s="208">
        <v>2959</v>
      </c>
      <c r="N262" s="387">
        <v>359</v>
      </c>
      <c r="O262" s="208">
        <v>2600</v>
      </c>
      <c r="P262" s="368">
        <v>60</v>
      </c>
      <c r="Q262" s="59">
        <f t="shared" si="74"/>
        <v>156000</v>
      </c>
      <c r="R262" s="33">
        <v>650</v>
      </c>
      <c r="S262" s="35">
        <f t="shared" si="79"/>
        <v>39000</v>
      </c>
      <c r="T262" s="121">
        <v>650</v>
      </c>
      <c r="U262" s="35">
        <f t="shared" si="80"/>
        <v>39000</v>
      </c>
      <c r="V262" s="33">
        <v>650</v>
      </c>
      <c r="W262" s="35">
        <f t="shared" si="81"/>
        <v>39000</v>
      </c>
      <c r="X262" s="121">
        <v>650</v>
      </c>
      <c r="Y262" s="35">
        <f t="shared" si="82"/>
        <v>39000</v>
      </c>
      <c r="Z262" s="83"/>
      <c r="AA262" s="327">
        <f t="shared" si="83"/>
        <v>2600</v>
      </c>
      <c r="AB262" s="327">
        <f t="shared" si="73"/>
        <v>0</v>
      </c>
      <c r="AC262" s="311">
        <f>O262/4</f>
        <v>650</v>
      </c>
      <c r="AD262" s="456">
        <f t="shared" si="84"/>
        <v>39000</v>
      </c>
      <c r="AG262">
        <v>2013</v>
      </c>
      <c r="AH262">
        <v>112925</v>
      </c>
      <c r="AI262" s="294" t="s">
        <v>1536</v>
      </c>
      <c r="AJ262" s="320">
        <f>AG262/9*12</f>
        <v>2684</v>
      </c>
      <c r="AL262">
        <f>AK262/H262</f>
        <v>0</v>
      </c>
    </row>
    <row r="263" spans="1:40" s="232" customFormat="1" ht="21.75">
      <c r="A263" s="72">
        <v>10949</v>
      </c>
      <c r="B263" s="33">
        <v>261</v>
      </c>
      <c r="C263" s="83" t="s">
        <v>1100</v>
      </c>
      <c r="D263" s="277" t="s">
        <v>1099</v>
      </c>
      <c r="E263" s="261" t="s">
        <v>575</v>
      </c>
      <c r="F263" s="30">
        <v>1</v>
      </c>
      <c r="G263" s="40" t="s">
        <v>1389</v>
      </c>
      <c r="H263" s="73">
        <v>1</v>
      </c>
      <c r="I263" s="73" t="s">
        <v>521</v>
      </c>
      <c r="J263" s="46">
        <v>465</v>
      </c>
      <c r="K263" s="348">
        <v>725</v>
      </c>
      <c r="L263" s="120">
        <v>966.6666666666667</v>
      </c>
      <c r="M263" s="208">
        <v>1063</v>
      </c>
      <c r="N263" s="387">
        <v>63</v>
      </c>
      <c r="O263" s="208">
        <v>1000</v>
      </c>
      <c r="P263" s="368">
        <v>62.06</v>
      </c>
      <c r="Q263" s="59">
        <f t="shared" si="74"/>
        <v>62060</v>
      </c>
      <c r="R263" s="33">
        <v>250</v>
      </c>
      <c r="S263" s="35">
        <f t="shared" si="79"/>
        <v>15515</v>
      </c>
      <c r="T263" s="121">
        <v>250</v>
      </c>
      <c r="U263" s="35">
        <f t="shared" si="80"/>
        <v>15515</v>
      </c>
      <c r="V263" s="33">
        <v>250</v>
      </c>
      <c r="W263" s="35">
        <f t="shared" si="81"/>
        <v>15515</v>
      </c>
      <c r="X263" s="121">
        <v>250</v>
      </c>
      <c r="Y263" s="35">
        <f t="shared" si="82"/>
        <v>15515</v>
      </c>
      <c r="Z263" s="83"/>
      <c r="AA263" s="327">
        <f t="shared" si="83"/>
        <v>1000</v>
      </c>
      <c r="AB263" s="327">
        <f t="shared" si="73"/>
        <v>0</v>
      </c>
      <c r="AC263" s="311">
        <f>O263/4</f>
        <v>250</v>
      </c>
      <c r="AD263" s="456">
        <f t="shared" si="84"/>
        <v>15515</v>
      </c>
      <c r="AE263" s="358"/>
      <c r="AF263" s="358"/>
      <c r="AG263">
        <v>725</v>
      </c>
      <c r="AH263">
        <v>15168.749999999998</v>
      </c>
      <c r="AI263" s="294" t="s">
        <v>1537</v>
      </c>
      <c r="AJ263" s="320">
        <f>AG263/9*12</f>
        <v>966.6666666666667</v>
      </c>
      <c r="AK263"/>
      <c r="AL263">
        <f>AK263/H263</f>
        <v>0</v>
      </c>
      <c r="AM263"/>
      <c r="AN263"/>
    </row>
    <row r="264" spans="1:38" ht="21.75">
      <c r="A264" s="72">
        <v>10949</v>
      </c>
      <c r="B264" s="33">
        <v>262</v>
      </c>
      <c r="C264" s="83" t="s">
        <v>1102</v>
      </c>
      <c r="D264" s="277" t="s">
        <v>1101</v>
      </c>
      <c r="E264" s="260" t="s">
        <v>148</v>
      </c>
      <c r="F264" s="30">
        <v>1</v>
      </c>
      <c r="G264" s="29" t="s">
        <v>1389</v>
      </c>
      <c r="H264" s="33">
        <v>1</v>
      </c>
      <c r="I264" s="33" t="s">
        <v>407</v>
      </c>
      <c r="J264" s="46">
        <v>477</v>
      </c>
      <c r="K264" s="348">
        <v>393</v>
      </c>
      <c r="L264" s="120">
        <v>321.33333333333337</v>
      </c>
      <c r="M264" s="208">
        <f t="shared" si="78"/>
        <v>436.8222222222223</v>
      </c>
      <c r="N264" s="387">
        <v>71</v>
      </c>
      <c r="O264" s="208">
        <v>0</v>
      </c>
      <c r="P264" s="368">
        <v>126.8263</v>
      </c>
      <c r="Q264" s="59">
        <f t="shared" si="74"/>
        <v>0</v>
      </c>
      <c r="R264" s="33">
        <v>0</v>
      </c>
      <c r="S264" s="35">
        <f t="shared" si="79"/>
        <v>0</v>
      </c>
      <c r="T264" s="121">
        <v>0</v>
      </c>
      <c r="U264" s="35">
        <f t="shared" si="80"/>
        <v>0</v>
      </c>
      <c r="V264" s="33">
        <v>0</v>
      </c>
      <c r="W264" s="35">
        <f t="shared" si="81"/>
        <v>0</v>
      </c>
      <c r="X264" s="121">
        <v>0</v>
      </c>
      <c r="Y264" s="35">
        <f t="shared" si="82"/>
        <v>0</v>
      </c>
      <c r="Z264" s="83"/>
      <c r="AA264" s="327">
        <f t="shared" si="83"/>
        <v>0</v>
      </c>
      <c r="AB264" s="327">
        <f t="shared" si="73"/>
        <v>0</v>
      </c>
      <c r="AC264" s="311">
        <f>O264/4</f>
        <v>0</v>
      </c>
      <c r="AD264" s="456">
        <f t="shared" si="84"/>
        <v>0</v>
      </c>
      <c r="AG264">
        <v>241</v>
      </c>
      <c r="AH264">
        <v>32228.70999999999</v>
      </c>
      <c r="AI264" s="294" t="s">
        <v>1536</v>
      </c>
      <c r="AJ264" s="320">
        <f>AG264/9*12</f>
        <v>321.33333333333337</v>
      </c>
      <c r="AL264">
        <f>AK264/H264</f>
        <v>0</v>
      </c>
    </row>
    <row r="265" spans="1:35" ht="21.75">
      <c r="A265" s="72">
        <v>10949</v>
      </c>
      <c r="B265" s="33">
        <v>263</v>
      </c>
      <c r="C265" s="83"/>
      <c r="D265" s="277"/>
      <c r="E265" s="261" t="s">
        <v>1540</v>
      </c>
      <c r="F265" s="40">
        <v>1</v>
      </c>
      <c r="G265" s="40"/>
      <c r="H265" s="33">
        <v>1</v>
      </c>
      <c r="I265" s="33" t="s">
        <v>1541</v>
      </c>
      <c r="J265" s="33">
        <v>0</v>
      </c>
      <c r="K265" s="46">
        <v>0</v>
      </c>
      <c r="L265" s="120">
        <v>0</v>
      </c>
      <c r="M265" s="208">
        <v>30</v>
      </c>
      <c r="N265" s="406">
        <v>0</v>
      </c>
      <c r="O265" s="208">
        <v>30</v>
      </c>
      <c r="P265" s="368">
        <v>100</v>
      </c>
      <c r="Q265" s="276">
        <f t="shared" si="74"/>
        <v>3000</v>
      </c>
      <c r="R265" s="37">
        <v>10</v>
      </c>
      <c r="S265" s="35">
        <f t="shared" si="79"/>
        <v>1000</v>
      </c>
      <c r="T265" s="76">
        <v>10</v>
      </c>
      <c r="U265" s="35">
        <f t="shared" si="80"/>
        <v>1000</v>
      </c>
      <c r="V265" s="76">
        <v>10</v>
      </c>
      <c r="W265" s="35">
        <f t="shared" si="81"/>
        <v>1000</v>
      </c>
      <c r="X265" s="76">
        <v>0</v>
      </c>
      <c r="Y265" s="35">
        <f t="shared" si="82"/>
        <v>0</v>
      </c>
      <c r="Z265" s="83"/>
      <c r="AA265" s="327">
        <f t="shared" si="83"/>
        <v>30</v>
      </c>
      <c r="AB265" s="327">
        <f t="shared" si="73"/>
        <v>0</v>
      </c>
      <c r="AD265" s="456">
        <f t="shared" si="84"/>
        <v>750</v>
      </c>
      <c r="AG265">
        <v>5</v>
      </c>
      <c r="AH265">
        <v>500</v>
      </c>
      <c r="AI265" s="294" t="s">
        <v>1535</v>
      </c>
    </row>
    <row r="266" spans="1:38" ht="24" customHeight="1">
      <c r="A266" s="72">
        <v>10949</v>
      </c>
      <c r="B266" s="33">
        <v>264</v>
      </c>
      <c r="C266" s="83" t="s">
        <v>1104</v>
      </c>
      <c r="D266" s="277" t="s">
        <v>1103</v>
      </c>
      <c r="E266" s="260" t="s">
        <v>149</v>
      </c>
      <c r="F266" s="30">
        <v>1</v>
      </c>
      <c r="G266" s="29" t="s">
        <v>1386</v>
      </c>
      <c r="H266" s="33">
        <v>28</v>
      </c>
      <c r="I266" s="33" t="s">
        <v>390</v>
      </c>
      <c r="J266" s="46">
        <v>10800</v>
      </c>
      <c r="K266" s="348">
        <v>12300</v>
      </c>
      <c r="L266" s="120">
        <v>9133.333333333332</v>
      </c>
      <c r="M266" s="208">
        <f t="shared" si="78"/>
        <v>11818.888888888889</v>
      </c>
      <c r="N266" s="387">
        <v>1819</v>
      </c>
      <c r="O266" s="208">
        <v>10000</v>
      </c>
      <c r="P266" s="368">
        <v>7</v>
      </c>
      <c r="Q266" s="59">
        <f aca="true" t="shared" si="85" ref="Q266:Q297">P266*O266</f>
        <v>70000</v>
      </c>
      <c r="R266" s="33">
        <v>2500</v>
      </c>
      <c r="S266" s="35">
        <f t="shared" si="79"/>
        <v>17500</v>
      </c>
      <c r="T266" s="121">
        <v>2500</v>
      </c>
      <c r="U266" s="35">
        <f t="shared" si="80"/>
        <v>17500</v>
      </c>
      <c r="V266" s="33">
        <v>2500</v>
      </c>
      <c r="W266" s="35">
        <f t="shared" si="81"/>
        <v>17500</v>
      </c>
      <c r="X266" s="121">
        <v>2500</v>
      </c>
      <c r="Y266" s="35">
        <f t="shared" si="82"/>
        <v>17500</v>
      </c>
      <c r="Z266" s="83"/>
      <c r="AA266" s="327">
        <f t="shared" si="83"/>
        <v>10000</v>
      </c>
      <c r="AB266" s="327">
        <f t="shared" si="73"/>
        <v>0</v>
      </c>
      <c r="AC266" s="311">
        <f aca="true" t="shared" si="86" ref="AC266:AC286">O266/4</f>
        <v>2500</v>
      </c>
      <c r="AD266" s="456">
        <f t="shared" si="84"/>
        <v>17500</v>
      </c>
      <c r="AG266">
        <f>137*50</f>
        <v>6850</v>
      </c>
      <c r="AH266">
        <v>47950</v>
      </c>
      <c r="AI266" s="294" t="s">
        <v>1536</v>
      </c>
      <c r="AJ266" s="320">
        <f aca="true" t="shared" si="87" ref="AJ266:AJ297">AG266/9*12</f>
        <v>9133.333333333332</v>
      </c>
      <c r="AL266">
        <f>AK266</f>
        <v>0</v>
      </c>
    </row>
    <row r="267" spans="1:38" ht="21.75">
      <c r="A267" s="72">
        <v>10949</v>
      </c>
      <c r="B267" s="33">
        <v>265</v>
      </c>
      <c r="C267" s="83" t="s">
        <v>1331</v>
      </c>
      <c r="D267" s="277" t="s">
        <v>1330</v>
      </c>
      <c r="E267" s="260" t="s">
        <v>232</v>
      </c>
      <c r="F267" s="30">
        <v>2</v>
      </c>
      <c r="G267" s="29" t="s">
        <v>1386</v>
      </c>
      <c r="H267" s="33">
        <v>1000</v>
      </c>
      <c r="I267" s="33" t="s">
        <v>390</v>
      </c>
      <c r="J267" s="46">
        <v>196</v>
      </c>
      <c r="K267" s="348">
        <v>215</v>
      </c>
      <c r="L267" s="120">
        <v>182.66666666666666</v>
      </c>
      <c r="M267" s="208">
        <f t="shared" si="78"/>
        <v>217.6777777777778</v>
      </c>
      <c r="N267" s="387">
        <v>18</v>
      </c>
      <c r="O267" s="208">
        <v>200</v>
      </c>
      <c r="P267" s="373">
        <v>210</v>
      </c>
      <c r="Q267" s="59">
        <f t="shared" si="85"/>
        <v>42000</v>
      </c>
      <c r="R267" s="33">
        <v>50</v>
      </c>
      <c r="S267" s="35">
        <f t="shared" si="79"/>
        <v>10500</v>
      </c>
      <c r="T267" s="121">
        <v>50</v>
      </c>
      <c r="U267" s="35">
        <f t="shared" si="80"/>
        <v>10500</v>
      </c>
      <c r="V267" s="33">
        <v>50</v>
      </c>
      <c r="W267" s="35">
        <f t="shared" si="81"/>
        <v>10500</v>
      </c>
      <c r="X267" s="121">
        <v>50</v>
      </c>
      <c r="Y267" s="35">
        <f t="shared" si="82"/>
        <v>10500</v>
      </c>
      <c r="Z267" s="83"/>
      <c r="AA267" s="327">
        <f t="shared" si="83"/>
        <v>200</v>
      </c>
      <c r="AB267" s="327">
        <f t="shared" si="73"/>
        <v>0</v>
      </c>
      <c r="AC267" s="311">
        <f t="shared" si="86"/>
        <v>50</v>
      </c>
      <c r="AD267" s="456">
        <f t="shared" si="84"/>
        <v>10500</v>
      </c>
      <c r="AG267">
        <v>137</v>
      </c>
      <c r="AH267">
        <v>28770</v>
      </c>
      <c r="AI267" s="294" t="s">
        <v>1538</v>
      </c>
      <c r="AJ267" s="320">
        <f t="shared" si="87"/>
        <v>182.66666666666666</v>
      </c>
      <c r="AL267">
        <f aca="true" t="shared" si="88" ref="AL267:AL298">AK267/H267</f>
        <v>0</v>
      </c>
    </row>
    <row r="268" spans="1:38" ht="21.75">
      <c r="A268" s="72">
        <v>10949</v>
      </c>
      <c r="B268" s="33">
        <v>266</v>
      </c>
      <c r="C268" s="83" t="s">
        <v>1107</v>
      </c>
      <c r="D268" s="277" t="s">
        <v>1105</v>
      </c>
      <c r="E268" s="260" t="s">
        <v>233</v>
      </c>
      <c r="F268" s="30">
        <v>1</v>
      </c>
      <c r="G268" s="29" t="s">
        <v>1387</v>
      </c>
      <c r="H268" s="33">
        <v>100</v>
      </c>
      <c r="I268" s="33" t="s">
        <v>1376</v>
      </c>
      <c r="J268" s="46">
        <v>253</v>
      </c>
      <c r="K268" s="348">
        <v>291</v>
      </c>
      <c r="L268" s="120">
        <v>250.66666666666669</v>
      </c>
      <c r="M268" s="208">
        <v>300</v>
      </c>
      <c r="N268" s="387">
        <v>50</v>
      </c>
      <c r="O268" s="208">
        <v>250</v>
      </c>
      <c r="P268" s="368">
        <v>92</v>
      </c>
      <c r="Q268" s="59">
        <f t="shared" si="85"/>
        <v>23000</v>
      </c>
      <c r="R268" s="33">
        <v>60</v>
      </c>
      <c r="S268" s="35">
        <f t="shared" si="79"/>
        <v>5520</v>
      </c>
      <c r="T268" s="121">
        <v>70</v>
      </c>
      <c r="U268" s="35">
        <f t="shared" si="80"/>
        <v>6440</v>
      </c>
      <c r="V268" s="33">
        <v>60</v>
      </c>
      <c r="W268" s="35">
        <f t="shared" si="81"/>
        <v>5520</v>
      </c>
      <c r="X268" s="121">
        <v>60</v>
      </c>
      <c r="Y268" s="35">
        <f t="shared" si="82"/>
        <v>5520</v>
      </c>
      <c r="Z268" s="83"/>
      <c r="AA268" s="327">
        <f t="shared" si="83"/>
        <v>250</v>
      </c>
      <c r="AB268" s="327">
        <f t="shared" si="73"/>
        <v>0</v>
      </c>
      <c r="AC268" s="311">
        <f t="shared" si="86"/>
        <v>62.5</v>
      </c>
      <c r="AD268" s="456">
        <f t="shared" si="84"/>
        <v>5750</v>
      </c>
      <c r="AG268">
        <v>188</v>
      </c>
      <c r="AH268">
        <v>17296</v>
      </c>
      <c r="AI268" s="294" t="s">
        <v>1537</v>
      </c>
      <c r="AJ268" s="320">
        <f t="shared" si="87"/>
        <v>250.66666666666669</v>
      </c>
      <c r="AL268">
        <f t="shared" si="88"/>
        <v>0</v>
      </c>
    </row>
    <row r="269" spans="1:38" ht="21.75">
      <c r="A269" s="72">
        <v>10949</v>
      </c>
      <c r="B269" s="33">
        <v>267</v>
      </c>
      <c r="C269" s="83" t="s">
        <v>1106</v>
      </c>
      <c r="D269" s="277" t="s">
        <v>1105</v>
      </c>
      <c r="E269" s="260" t="s">
        <v>234</v>
      </c>
      <c r="F269" s="30">
        <v>1</v>
      </c>
      <c r="G269" s="29" t="s">
        <v>1387</v>
      </c>
      <c r="H269" s="33">
        <v>50</v>
      </c>
      <c r="I269" s="33" t="s">
        <v>1376</v>
      </c>
      <c r="J269" s="46">
        <v>747</v>
      </c>
      <c r="K269" s="348">
        <v>798</v>
      </c>
      <c r="L269" s="120">
        <v>754.6666666666666</v>
      </c>
      <c r="M269" s="208">
        <f t="shared" si="78"/>
        <v>843.2111111111111</v>
      </c>
      <c r="N269" s="387">
        <v>43</v>
      </c>
      <c r="O269" s="208">
        <v>800</v>
      </c>
      <c r="P269" s="368">
        <v>132.5</v>
      </c>
      <c r="Q269" s="59">
        <f t="shared" si="85"/>
        <v>106000</v>
      </c>
      <c r="R269" s="33">
        <v>200</v>
      </c>
      <c r="S269" s="35">
        <f t="shared" si="79"/>
        <v>26500</v>
      </c>
      <c r="T269" s="121">
        <v>200</v>
      </c>
      <c r="U269" s="35">
        <f t="shared" si="80"/>
        <v>26500</v>
      </c>
      <c r="V269" s="33">
        <v>200</v>
      </c>
      <c r="W269" s="35">
        <f t="shared" si="81"/>
        <v>26500</v>
      </c>
      <c r="X269" s="121">
        <v>200</v>
      </c>
      <c r="Y269" s="35">
        <f t="shared" si="82"/>
        <v>26500</v>
      </c>
      <c r="Z269" s="83"/>
      <c r="AA269" s="327">
        <f t="shared" si="83"/>
        <v>800</v>
      </c>
      <c r="AB269" s="327">
        <f t="shared" si="73"/>
        <v>0</v>
      </c>
      <c r="AC269" s="311">
        <f t="shared" si="86"/>
        <v>200</v>
      </c>
      <c r="AD269" s="456">
        <f t="shared" si="84"/>
        <v>26500</v>
      </c>
      <c r="AG269">
        <f>28300/50</f>
        <v>566</v>
      </c>
      <c r="AH269">
        <v>74995</v>
      </c>
      <c r="AI269" s="294" t="s">
        <v>1536</v>
      </c>
      <c r="AJ269" s="320">
        <f t="shared" si="87"/>
        <v>754.6666666666666</v>
      </c>
      <c r="AL269">
        <f t="shared" si="88"/>
        <v>0</v>
      </c>
    </row>
    <row r="270" spans="1:38" ht="37.5">
      <c r="A270" s="72">
        <v>10949</v>
      </c>
      <c r="B270" s="33">
        <v>268</v>
      </c>
      <c r="C270" s="83" t="s">
        <v>1111</v>
      </c>
      <c r="D270" s="277" t="s">
        <v>1110</v>
      </c>
      <c r="E270" s="262" t="s">
        <v>544</v>
      </c>
      <c r="F270" s="30">
        <v>1</v>
      </c>
      <c r="G270" s="52" t="s">
        <v>1386</v>
      </c>
      <c r="H270" s="33">
        <v>10</v>
      </c>
      <c r="I270" s="33" t="s">
        <v>390</v>
      </c>
      <c r="J270" s="46">
        <v>0</v>
      </c>
      <c r="K270" s="348">
        <v>28</v>
      </c>
      <c r="L270" s="120">
        <v>53.333333333333336</v>
      </c>
      <c r="M270" s="208">
        <v>100</v>
      </c>
      <c r="N270" s="387">
        <v>0</v>
      </c>
      <c r="O270" s="208">
        <v>100</v>
      </c>
      <c r="P270" s="368">
        <v>120</v>
      </c>
      <c r="Q270" s="59">
        <f t="shared" si="85"/>
        <v>12000</v>
      </c>
      <c r="R270" s="33">
        <v>25</v>
      </c>
      <c r="S270" s="35">
        <f t="shared" si="79"/>
        <v>3000</v>
      </c>
      <c r="T270" s="121">
        <v>25</v>
      </c>
      <c r="U270" s="35">
        <f t="shared" si="80"/>
        <v>3000</v>
      </c>
      <c r="V270" s="33">
        <v>25</v>
      </c>
      <c r="W270" s="35">
        <f t="shared" si="81"/>
        <v>3000</v>
      </c>
      <c r="X270" s="121">
        <v>25</v>
      </c>
      <c r="Y270" s="35">
        <f t="shared" si="82"/>
        <v>3000</v>
      </c>
      <c r="Z270" s="83"/>
      <c r="AA270" s="327">
        <f t="shared" si="83"/>
        <v>100</v>
      </c>
      <c r="AB270" s="327">
        <f t="shared" si="73"/>
        <v>0</v>
      </c>
      <c r="AC270" s="311">
        <f t="shared" si="86"/>
        <v>25</v>
      </c>
      <c r="AD270" s="456">
        <f t="shared" si="84"/>
        <v>3000</v>
      </c>
      <c r="AG270">
        <v>40</v>
      </c>
      <c r="AH270">
        <v>4800</v>
      </c>
      <c r="AI270" s="294" t="s">
        <v>1454</v>
      </c>
      <c r="AJ270" s="320">
        <f t="shared" si="87"/>
        <v>53.333333333333336</v>
      </c>
      <c r="AL270">
        <f t="shared" si="88"/>
        <v>0</v>
      </c>
    </row>
    <row r="271" spans="1:38" ht="37.5">
      <c r="A271" s="72">
        <v>10949</v>
      </c>
      <c r="B271" s="33">
        <v>269</v>
      </c>
      <c r="C271" s="270">
        <v>339374</v>
      </c>
      <c r="D271" s="277" t="s">
        <v>1495</v>
      </c>
      <c r="E271" s="262" t="s">
        <v>545</v>
      </c>
      <c r="F271" s="30">
        <v>1</v>
      </c>
      <c r="G271" s="52" t="s">
        <v>1386</v>
      </c>
      <c r="H271" s="33">
        <v>10</v>
      </c>
      <c r="I271" s="33" t="s">
        <v>390</v>
      </c>
      <c r="J271" s="46">
        <v>12</v>
      </c>
      <c r="K271" s="348">
        <v>28</v>
      </c>
      <c r="L271" s="120">
        <v>0</v>
      </c>
      <c r="M271" s="208">
        <v>100</v>
      </c>
      <c r="N271" s="387">
        <v>0</v>
      </c>
      <c r="O271" s="208">
        <v>100</v>
      </c>
      <c r="P271" s="368">
        <v>150</v>
      </c>
      <c r="Q271" s="59">
        <f t="shared" si="85"/>
        <v>15000</v>
      </c>
      <c r="R271" s="33">
        <v>25</v>
      </c>
      <c r="S271" s="35">
        <f t="shared" si="79"/>
        <v>3750</v>
      </c>
      <c r="T271" s="121">
        <v>25</v>
      </c>
      <c r="U271" s="35">
        <f t="shared" si="80"/>
        <v>3750</v>
      </c>
      <c r="V271" s="33">
        <v>25</v>
      </c>
      <c r="W271" s="35">
        <f t="shared" si="81"/>
        <v>3750</v>
      </c>
      <c r="X271" s="121">
        <v>25</v>
      </c>
      <c r="Y271" s="35">
        <f t="shared" si="82"/>
        <v>3750</v>
      </c>
      <c r="Z271" s="83"/>
      <c r="AA271" s="327">
        <f t="shared" si="83"/>
        <v>100</v>
      </c>
      <c r="AB271" s="327">
        <f t="shared" si="73"/>
        <v>0</v>
      </c>
      <c r="AC271" s="311">
        <f t="shared" si="86"/>
        <v>25</v>
      </c>
      <c r="AD271" s="456">
        <f t="shared" si="84"/>
        <v>3750</v>
      </c>
      <c r="AJ271" s="320">
        <f t="shared" si="87"/>
        <v>0</v>
      </c>
      <c r="AL271">
        <f t="shared" si="88"/>
        <v>0</v>
      </c>
    </row>
    <row r="272" spans="1:38" ht="21.75">
      <c r="A272" s="72">
        <v>10949</v>
      </c>
      <c r="B272" s="33">
        <v>270</v>
      </c>
      <c r="C272" s="83" t="s">
        <v>1109</v>
      </c>
      <c r="D272" s="277" t="s">
        <v>1108</v>
      </c>
      <c r="E272" s="261" t="s">
        <v>546</v>
      </c>
      <c r="F272" s="30">
        <v>1</v>
      </c>
      <c r="G272" s="40" t="s">
        <v>1386</v>
      </c>
      <c r="H272" s="33">
        <v>250</v>
      </c>
      <c r="I272" s="33" t="s">
        <v>390</v>
      </c>
      <c r="J272" s="46">
        <v>1</v>
      </c>
      <c r="K272" s="348">
        <v>8</v>
      </c>
      <c r="L272" s="120">
        <v>20</v>
      </c>
      <c r="M272" s="208">
        <v>24</v>
      </c>
      <c r="N272" s="387">
        <v>0</v>
      </c>
      <c r="O272" s="208">
        <v>24</v>
      </c>
      <c r="P272" s="379">
        <v>6250</v>
      </c>
      <c r="Q272" s="59">
        <f t="shared" si="85"/>
        <v>150000</v>
      </c>
      <c r="R272" s="32">
        <v>6</v>
      </c>
      <c r="S272" s="35">
        <f t="shared" si="79"/>
        <v>37500</v>
      </c>
      <c r="T272" s="121">
        <v>6</v>
      </c>
      <c r="U272" s="35">
        <f t="shared" si="80"/>
        <v>37500</v>
      </c>
      <c r="V272" s="33">
        <v>6</v>
      </c>
      <c r="W272" s="35">
        <f t="shared" si="81"/>
        <v>37500</v>
      </c>
      <c r="X272" s="121">
        <v>6</v>
      </c>
      <c r="Y272" s="35">
        <f t="shared" si="82"/>
        <v>37500</v>
      </c>
      <c r="Z272" s="83"/>
      <c r="AA272" s="327">
        <f t="shared" si="83"/>
        <v>24</v>
      </c>
      <c r="AB272" s="327">
        <f t="shared" si="73"/>
        <v>0</v>
      </c>
      <c r="AC272" s="311">
        <f t="shared" si="86"/>
        <v>6</v>
      </c>
      <c r="AD272" s="456">
        <f t="shared" si="84"/>
        <v>37500</v>
      </c>
      <c r="AG272">
        <v>15</v>
      </c>
      <c r="AH272">
        <v>93750</v>
      </c>
      <c r="AI272" s="294" t="s">
        <v>1455</v>
      </c>
      <c r="AJ272" s="320">
        <f t="shared" si="87"/>
        <v>20</v>
      </c>
      <c r="AL272">
        <f t="shared" si="88"/>
        <v>0</v>
      </c>
    </row>
    <row r="273" spans="1:40" ht="21.75">
      <c r="A273" s="72">
        <v>10949</v>
      </c>
      <c r="B273" s="33">
        <v>271</v>
      </c>
      <c r="C273" s="129" t="s">
        <v>1113</v>
      </c>
      <c r="D273" s="337" t="s">
        <v>1112</v>
      </c>
      <c r="E273" s="424" t="s">
        <v>150</v>
      </c>
      <c r="F273" s="280">
        <v>1</v>
      </c>
      <c r="G273" s="226" t="s">
        <v>1389</v>
      </c>
      <c r="H273" s="227">
        <v>1</v>
      </c>
      <c r="I273" s="227" t="s">
        <v>404</v>
      </c>
      <c r="J273" s="227">
        <v>1235</v>
      </c>
      <c r="K273" s="356">
        <v>1015</v>
      </c>
      <c r="L273" s="120">
        <v>933.3333333333333</v>
      </c>
      <c r="M273" s="208">
        <f t="shared" si="78"/>
        <v>1167.2222222222224</v>
      </c>
      <c r="N273" s="387">
        <v>167</v>
      </c>
      <c r="O273" s="208">
        <v>1000</v>
      </c>
      <c r="P273" s="368">
        <v>12</v>
      </c>
      <c r="Q273" s="423">
        <f t="shared" si="85"/>
        <v>12000</v>
      </c>
      <c r="R273" s="227">
        <v>250</v>
      </c>
      <c r="S273" s="35">
        <f t="shared" si="79"/>
        <v>3000</v>
      </c>
      <c r="T273" s="237">
        <v>250</v>
      </c>
      <c r="U273" s="35">
        <f t="shared" si="80"/>
        <v>3000</v>
      </c>
      <c r="V273" s="227">
        <v>250</v>
      </c>
      <c r="W273" s="35">
        <f t="shared" si="81"/>
        <v>3000</v>
      </c>
      <c r="X273" s="237">
        <v>250</v>
      </c>
      <c r="Y273" s="35">
        <f t="shared" si="82"/>
        <v>3000</v>
      </c>
      <c r="Z273" s="129"/>
      <c r="AA273" s="327">
        <f t="shared" si="83"/>
        <v>1000</v>
      </c>
      <c r="AB273" s="327">
        <f t="shared" si="73"/>
        <v>0</v>
      </c>
      <c r="AC273" s="232">
        <f t="shared" si="86"/>
        <v>250</v>
      </c>
      <c r="AD273" s="456">
        <f t="shared" si="84"/>
        <v>3000</v>
      </c>
      <c r="AG273" s="232">
        <v>700</v>
      </c>
      <c r="AH273" s="232">
        <v>8400</v>
      </c>
      <c r="AI273" s="317" t="s">
        <v>1456</v>
      </c>
      <c r="AJ273" s="357">
        <f t="shared" si="87"/>
        <v>933.3333333333333</v>
      </c>
      <c r="AK273" s="232"/>
      <c r="AL273" s="232">
        <f t="shared" si="88"/>
        <v>0</v>
      </c>
      <c r="AM273" s="232"/>
      <c r="AN273" s="232"/>
    </row>
    <row r="274" spans="1:38" ht="21.75">
      <c r="A274" s="72">
        <v>10949</v>
      </c>
      <c r="B274" s="33">
        <v>272</v>
      </c>
      <c r="C274" s="83" t="s">
        <v>1115</v>
      </c>
      <c r="D274" s="277" t="s">
        <v>1114</v>
      </c>
      <c r="E274" s="260" t="s">
        <v>151</v>
      </c>
      <c r="F274" s="30">
        <v>1</v>
      </c>
      <c r="G274" s="29" t="s">
        <v>1386</v>
      </c>
      <c r="H274" s="33">
        <v>1000</v>
      </c>
      <c r="I274" s="33" t="s">
        <v>390</v>
      </c>
      <c r="J274" s="46">
        <v>91</v>
      </c>
      <c r="K274" s="348">
        <v>87</v>
      </c>
      <c r="L274" s="120">
        <v>68</v>
      </c>
      <c r="M274" s="208">
        <f t="shared" si="78"/>
        <v>90.2</v>
      </c>
      <c r="N274" s="387">
        <v>10</v>
      </c>
      <c r="O274" s="208">
        <v>80</v>
      </c>
      <c r="P274" s="368">
        <v>110</v>
      </c>
      <c r="Q274" s="59">
        <f t="shared" si="85"/>
        <v>8800</v>
      </c>
      <c r="R274" s="33">
        <v>20</v>
      </c>
      <c r="S274" s="35">
        <f t="shared" si="79"/>
        <v>2200</v>
      </c>
      <c r="T274" s="121">
        <v>20</v>
      </c>
      <c r="U274" s="35">
        <f t="shared" si="80"/>
        <v>2200</v>
      </c>
      <c r="V274" s="33">
        <v>20</v>
      </c>
      <c r="W274" s="35">
        <f t="shared" si="81"/>
        <v>2200</v>
      </c>
      <c r="X274" s="121">
        <v>20</v>
      </c>
      <c r="Y274" s="35">
        <f t="shared" si="82"/>
        <v>2200</v>
      </c>
      <c r="Z274" s="83"/>
      <c r="AA274" s="327">
        <f t="shared" si="83"/>
        <v>80</v>
      </c>
      <c r="AB274" s="327">
        <f t="shared" si="73"/>
        <v>0</v>
      </c>
      <c r="AC274" s="311">
        <f t="shared" si="86"/>
        <v>20</v>
      </c>
      <c r="AD274" s="456">
        <f t="shared" si="84"/>
        <v>2200</v>
      </c>
      <c r="AG274">
        <v>51</v>
      </c>
      <c r="AH274">
        <v>5100</v>
      </c>
      <c r="AI274" s="294" t="s">
        <v>1533</v>
      </c>
      <c r="AJ274" s="320">
        <f t="shared" si="87"/>
        <v>68</v>
      </c>
      <c r="AL274">
        <f t="shared" si="88"/>
        <v>0</v>
      </c>
    </row>
    <row r="275" spans="1:38" ht="21.75">
      <c r="A275" s="72">
        <v>10949</v>
      </c>
      <c r="B275" s="33">
        <v>273</v>
      </c>
      <c r="C275" s="83" t="s">
        <v>1117</v>
      </c>
      <c r="D275" s="277" t="s">
        <v>1116</v>
      </c>
      <c r="E275" s="260" t="s">
        <v>152</v>
      </c>
      <c r="F275" s="30">
        <v>1</v>
      </c>
      <c r="G275" s="29" t="s">
        <v>1386</v>
      </c>
      <c r="H275" s="33">
        <v>500</v>
      </c>
      <c r="I275" s="33" t="s">
        <v>390</v>
      </c>
      <c r="J275" s="46">
        <v>1479</v>
      </c>
      <c r="K275" s="348">
        <v>1314</v>
      </c>
      <c r="L275" s="120">
        <v>1204</v>
      </c>
      <c r="M275" s="208">
        <f t="shared" si="78"/>
        <v>1465.5666666666666</v>
      </c>
      <c r="N275" s="387">
        <v>266</v>
      </c>
      <c r="O275" s="208">
        <v>1200</v>
      </c>
      <c r="P275" s="369">
        <v>108.221</v>
      </c>
      <c r="Q275" s="59">
        <f t="shared" si="85"/>
        <v>129865.20000000001</v>
      </c>
      <c r="R275" s="33">
        <v>300</v>
      </c>
      <c r="S275" s="35">
        <f t="shared" si="79"/>
        <v>32466.300000000003</v>
      </c>
      <c r="T275" s="121">
        <v>300</v>
      </c>
      <c r="U275" s="35">
        <f t="shared" si="80"/>
        <v>32466.300000000003</v>
      </c>
      <c r="V275" s="33">
        <v>300</v>
      </c>
      <c r="W275" s="35">
        <f t="shared" si="81"/>
        <v>32466.300000000003</v>
      </c>
      <c r="X275" s="121">
        <v>300</v>
      </c>
      <c r="Y275" s="35">
        <f t="shared" si="82"/>
        <v>32466.300000000003</v>
      </c>
      <c r="Z275" s="83"/>
      <c r="AA275" s="327">
        <f t="shared" si="83"/>
        <v>1200</v>
      </c>
      <c r="AB275" s="327">
        <f t="shared" si="73"/>
        <v>0</v>
      </c>
      <c r="AC275" s="311">
        <f t="shared" si="86"/>
        <v>300</v>
      </c>
      <c r="AD275" s="456">
        <f t="shared" si="84"/>
        <v>32466.300000000003</v>
      </c>
      <c r="AG275">
        <v>903</v>
      </c>
      <c r="AH275">
        <v>94380</v>
      </c>
      <c r="AI275" s="294" t="s">
        <v>1536</v>
      </c>
      <c r="AJ275" s="320">
        <f t="shared" si="87"/>
        <v>1204</v>
      </c>
      <c r="AL275">
        <f t="shared" si="88"/>
        <v>0</v>
      </c>
    </row>
    <row r="276" spans="1:38" ht="21.75">
      <c r="A276" s="72">
        <v>10949</v>
      </c>
      <c r="B276" s="33">
        <v>274</v>
      </c>
      <c r="C276" s="83">
        <v>629505</v>
      </c>
      <c r="D276" s="277" t="s">
        <v>1118</v>
      </c>
      <c r="E276" s="404" t="s">
        <v>153</v>
      </c>
      <c r="F276" s="30">
        <v>1</v>
      </c>
      <c r="G276" s="29" t="s">
        <v>1395</v>
      </c>
      <c r="H276" s="33">
        <v>60</v>
      </c>
      <c r="I276" s="33" t="s">
        <v>1391</v>
      </c>
      <c r="J276" s="68">
        <v>19513</v>
      </c>
      <c r="K276" s="352">
        <v>20175</v>
      </c>
      <c r="L276" s="120">
        <v>17133.333333333336</v>
      </c>
      <c r="M276" s="208">
        <f t="shared" si="78"/>
        <v>20834.488888888893</v>
      </c>
      <c r="N276" s="387">
        <v>4834</v>
      </c>
      <c r="O276" s="208">
        <v>16000</v>
      </c>
      <c r="P276" s="368">
        <v>6.95</v>
      </c>
      <c r="Q276" s="59">
        <f t="shared" si="85"/>
        <v>111200</v>
      </c>
      <c r="R276" s="33">
        <v>4000</v>
      </c>
      <c r="S276" s="35">
        <f t="shared" si="79"/>
        <v>27800</v>
      </c>
      <c r="T276" s="121">
        <v>4000</v>
      </c>
      <c r="U276" s="35">
        <f t="shared" si="80"/>
        <v>27800</v>
      </c>
      <c r="V276" s="33">
        <v>4000</v>
      </c>
      <c r="W276" s="35">
        <f t="shared" si="81"/>
        <v>27800</v>
      </c>
      <c r="X276" s="121">
        <v>4000</v>
      </c>
      <c r="Y276" s="35">
        <f t="shared" si="82"/>
        <v>27800</v>
      </c>
      <c r="Z276" s="83"/>
      <c r="AA276" s="327">
        <f t="shared" si="83"/>
        <v>16000</v>
      </c>
      <c r="AB276" s="327">
        <f t="shared" si="73"/>
        <v>0</v>
      </c>
      <c r="AC276" s="311">
        <f t="shared" si="86"/>
        <v>4000</v>
      </c>
      <c r="AD276" s="456">
        <f t="shared" si="84"/>
        <v>27800</v>
      </c>
      <c r="AG276">
        <v>12850</v>
      </c>
      <c r="AH276">
        <v>89307.5</v>
      </c>
      <c r="AI276" s="294" t="s">
        <v>1536</v>
      </c>
      <c r="AJ276" s="320">
        <f t="shared" si="87"/>
        <v>17133.333333333336</v>
      </c>
      <c r="AL276">
        <f t="shared" si="88"/>
        <v>0</v>
      </c>
    </row>
    <row r="277" spans="1:38" ht="21.75">
      <c r="A277" s="72"/>
      <c r="B277" s="33">
        <v>275</v>
      </c>
      <c r="C277" s="83" t="s">
        <v>1120</v>
      </c>
      <c r="D277" s="277" t="s">
        <v>1119</v>
      </c>
      <c r="E277" s="260" t="s">
        <v>154</v>
      </c>
      <c r="F277" s="30">
        <v>1</v>
      </c>
      <c r="G277" s="29" t="s">
        <v>1397</v>
      </c>
      <c r="H277" s="33">
        <v>1</v>
      </c>
      <c r="I277" s="33" t="s">
        <v>407</v>
      </c>
      <c r="J277" s="46">
        <v>80</v>
      </c>
      <c r="K277" s="348">
        <v>90</v>
      </c>
      <c r="L277" s="120">
        <v>0</v>
      </c>
      <c r="M277" s="208">
        <v>100</v>
      </c>
      <c r="N277" s="387">
        <v>50</v>
      </c>
      <c r="O277" s="208">
        <v>50</v>
      </c>
      <c r="P277" s="368">
        <v>13.92</v>
      </c>
      <c r="Q277" s="59">
        <f t="shared" si="85"/>
        <v>696</v>
      </c>
      <c r="R277" s="33">
        <v>0</v>
      </c>
      <c r="S277" s="35">
        <f t="shared" si="79"/>
        <v>0</v>
      </c>
      <c r="T277" s="121">
        <v>0</v>
      </c>
      <c r="U277" s="35">
        <f t="shared" si="80"/>
        <v>0</v>
      </c>
      <c r="V277" s="33">
        <v>50</v>
      </c>
      <c r="W277" s="35">
        <f t="shared" si="81"/>
        <v>696</v>
      </c>
      <c r="X277" s="121">
        <v>0</v>
      </c>
      <c r="Y277" s="35">
        <f t="shared" si="82"/>
        <v>0</v>
      </c>
      <c r="Z277" s="83"/>
      <c r="AA277" s="327">
        <f t="shared" si="83"/>
        <v>50</v>
      </c>
      <c r="AB277" s="327">
        <f t="shared" si="73"/>
        <v>0</v>
      </c>
      <c r="AC277" s="311">
        <f t="shared" si="86"/>
        <v>12.5</v>
      </c>
      <c r="AD277" s="456">
        <f t="shared" si="84"/>
        <v>174</v>
      </c>
      <c r="AJ277" s="320">
        <f t="shared" si="87"/>
        <v>0</v>
      </c>
      <c r="AL277">
        <f t="shared" si="88"/>
        <v>0</v>
      </c>
    </row>
    <row r="278" spans="1:38" ht="21.75">
      <c r="A278" s="72">
        <v>10949</v>
      </c>
      <c r="B278" s="33">
        <v>276</v>
      </c>
      <c r="C278" s="83" t="s">
        <v>1122</v>
      </c>
      <c r="D278" s="277" t="s">
        <v>1121</v>
      </c>
      <c r="E278" s="260" t="s">
        <v>155</v>
      </c>
      <c r="F278" s="30">
        <v>1</v>
      </c>
      <c r="G278" s="29" t="s">
        <v>1386</v>
      </c>
      <c r="H278" s="33">
        <v>1000</v>
      </c>
      <c r="I278" s="33" t="s">
        <v>390</v>
      </c>
      <c r="J278" s="46">
        <v>4.5</v>
      </c>
      <c r="K278" s="348">
        <v>6.5</v>
      </c>
      <c r="L278" s="120">
        <v>3.5</v>
      </c>
      <c r="M278" s="208">
        <f t="shared" si="78"/>
        <v>5.316666666666666</v>
      </c>
      <c r="N278" s="387">
        <v>8</v>
      </c>
      <c r="O278" s="208">
        <v>0</v>
      </c>
      <c r="P278" s="368">
        <v>750</v>
      </c>
      <c r="Q278" s="59">
        <f t="shared" si="85"/>
        <v>0</v>
      </c>
      <c r="R278" s="33">
        <v>0</v>
      </c>
      <c r="S278" s="35">
        <f t="shared" si="79"/>
        <v>0</v>
      </c>
      <c r="T278" s="121">
        <v>0</v>
      </c>
      <c r="U278" s="35">
        <f t="shared" si="80"/>
        <v>0</v>
      </c>
      <c r="V278" s="33">
        <v>0</v>
      </c>
      <c r="W278" s="35">
        <f t="shared" si="81"/>
        <v>0</v>
      </c>
      <c r="X278" s="121">
        <v>0</v>
      </c>
      <c r="Y278" s="35">
        <f t="shared" si="82"/>
        <v>0</v>
      </c>
      <c r="Z278" s="83"/>
      <c r="AA278" s="327">
        <f t="shared" si="83"/>
        <v>0</v>
      </c>
      <c r="AB278" s="327">
        <f t="shared" si="73"/>
        <v>0</v>
      </c>
      <c r="AC278" s="311">
        <f t="shared" si="86"/>
        <v>0</v>
      </c>
      <c r="AD278" s="456">
        <f t="shared" si="84"/>
        <v>0</v>
      </c>
      <c r="AG278">
        <v>5</v>
      </c>
      <c r="AH278">
        <v>3750</v>
      </c>
      <c r="AI278" s="294" t="s">
        <v>1533</v>
      </c>
      <c r="AJ278" s="320">
        <f t="shared" si="87"/>
        <v>6.666666666666667</v>
      </c>
      <c r="AL278">
        <f t="shared" si="88"/>
        <v>0</v>
      </c>
    </row>
    <row r="279" spans="1:38" ht="21.75">
      <c r="A279" s="72">
        <v>10949</v>
      </c>
      <c r="B279" s="33">
        <v>277</v>
      </c>
      <c r="C279" s="83" t="s">
        <v>1124</v>
      </c>
      <c r="D279" s="277" t="s">
        <v>1123</v>
      </c>
      <c r="E279" s="260" t="s">
        <v>156</v>
      </c>
      <c r="F279" s="30">
        <v>1</v>
      </c>
      <c r="G279" s="29" t="s">
        <v>1396</v>
      </c>
      <c r="H279" s="33">
        <v>60</v>
      </c>
      <c r="I279" s="33" t="s">
        <v>1391</v>
      </c>
      <c r="J279" s="46">
        <v>260</v>
      </c>
      <c r="K279" s="348">
        <v>285</v>
      </c>
      <c r="L279" s="120">
        <v>140</v>
      </c>
      <c r="M279" s="208">
        <v>250</v>
      </c>
      <c r="N279" s="387">
        <v>0</v>
      </c>
      <c r="O279" s="208">
        <v>250</v>
      </c>
      <c r="P279" s="368">
        <v>12</v>
      </c>
      <c r="Q279" s="59">
        <f t="shared" si="85"/>
        <v>3000</v>
      </c>
      <c r="R279" s="33">
        <v>150</v>
      </c>
      <c r="S279" s="35">
        <f t="shared" si="79"/>
        <v>1800</v>
      </c>
      <c r="T279" s="121">
        <v>0</v>
      </c>
      <c r="U279" s="35">
        <f t="shared" si="80"/>
        <v>0</v>
      </c>
      <c r="V279" s="33">
        <v>100</v>
      </c>
      <c r="W279" s="35">
        <f t="shared" si="81"/>
        <v>1200</v>
      </c>
      <c r="X279" s="121">
        <v>0</v>
      </c>
      <c r="Y279" s="35">
        <f t="shared" si="82"/>
        <v>0</v>
      </c>
      <c r="Z279" s="83"/>
      <c r="AA279" s="327">
        <f t="shared" si="83"/>
        <v>250</v>
      </c>
      <c r="AB279" s="327">
        <f t="shared" si="73"/>
        <v>0</v>
      </c>
      <c r="AC279" s="311">
        <f t="shared" si="86"/>
        <v>62.5</v>
      </c>
      <c r="AD279" s="456">
        <f t="shared" si="84"/>
        <v>750</v>
      </c>
      <c r="AG279">
        <v>105</v>
      </c>
      <c r="AH279">
        <v>980</v>
      </c>
      <c r="AI279" s="294" t="s">
        <v>1533</v>
      </c>
      <c r="AJ279" s="320">
        <f t="shared" si="87"/>
        <v>140</v>
      </c>
      <c r="AL279">
        <f t="shared" si="88"/>
        <v>0</v>
      </c>
    </row>
    <row r="280" spans="1:38" ht="21.75">
      <c r="A280" s="72">
        <v>10949</v>
      </c>
      <c r="B280" s="33">
        <v>278</v>
      </c>
      <c r="C280" s="83" t="s">
        <v>1126</v>
      </c>
      <c r="D280" s="277" t="s">
        <v>1125</v>
      </c>
      <c r="E280" s="260" t="s">
        <v>157</v>
      </c>
      <c r="F280" s="30">
        <v>1</v>
      </c>
      <c r="G280" s="29" t="s">
        <v>1386</v>
      </c>
      <c r="H280" s="33">
        <v>1000</v>
      </c>
      <c r="I280" s="33" t="s">
        <v>390</v>
      </c>
      <c r="J280" s="46">
        <v>4</v>
      </c>
      <c r="K280" s="348">
        <v>9</v>
      </c>
      <c r="L280" s="120">
        <v>8</v>
      </c>
      <c r="M280" s="208">
        <v>10</v>
      </c>
      <c r="N280" s="387">
        <v>0</v>
      </c>
      <c r="O280" s="208">
        <v>10</v>
      </c>
      <c r="P280" s="368">
        <v>194</v>
      </c>
      <c r="Q280" s="59">
        <f t="shared" si="85"/>
        <v>1940</v>
      </c>
      <c r="R280" s="33">
        <v>3</v>
      </c>
      <c r="S280" s="35">
        <f t="shared" si="79"/>
        <v>582</v>
      </c>
      <c r="T280" s="121">
        <v>2</v>
      </c>
      <c r="U280" s="35">
        <f t="shared" si="80"/>
        <v>388</v>
      </c>
      <c r="V280" s="33">
        <v>3</v>
      </c>
      <c r="W280" s="35">
        <f t="shared" si="81"/>
        <v>582</v>
      </c>
      <c r="X280" s="121">
        <v>2</v>
      </c>
      <c r="Y280" s="35">
        <f t="shared" si="82"/>
        <v>388</v>
      </c>
      <c r="Z280" s="83"/>
      <c r="AA280" s="327">
        <f t="shared" si="83"/>
        <v>10</v>
      </c>
      <c r="AB280" s="327">
        <f aca="true" t="shared" si="89" ref="AB280:AB343">O280-AA280</f>
        <v>0</v>
      </c>
      <c r="AC280" s="311">
        <f t="shared" si="86"/>
        <v>2.5</v>
      </c>
      <c r="AD280" s="456">
        <f t="shared" si="84"/>
        <v>485</v>
      </c>
      <c r="AG280">
        <v>6</v>
      </c>
      <c r="AH280">
        <v>1164</v>
      </c>
      <c r="AI280" s="294" t="s">
        <v>1533</v>
      </c>
      <c r="AJ280" s="320">
        <f t="shared" si="87"/>
        <v>8</v>
      </c>
      <c r="AL280">
        <f t="shared" si="88"/>
        <v>0</v>
      </c>
    </row>
    <row r="281" spans="1:38" ht="21.75">
      <c r="A281" s="72">
        <v>10949</v>
      </c>
      <c r="B281" s="33">
        <v>279</v>
      </c>
      <c r="C281" s="83" t="s">
        <v>1128</v>
      </c>
      <c r="D281" s="277" t="s">
        <v>1127</v>
      </c>
      <c r="E281" s="260" t="s">
        <v>158</v>
      </c>
      <c r="F281" s="30">
        <v>1</v>
      </c>
      <c r="G281" s="29" t="s">
        <v>1386</v>
      </c>
      <c r="H281" s="32">
        <v>1000</v>
      </c>
      <c r="I281" s="32" t="s">
        <v>390</v>
      </c>
      <c r="J281" s="46">
        <v>20</v>
      </c>
      <c r="K281" s="348">
        <v>11</v>
      </c>
      <c r="L281" s="120">
        <v>13.333333333333334</v>
      </c>
      <c r="M281" s="208">
        <f t="shared" si="78"/>
        <v>16.255555555555556</v>
      </c>
      <c r="N281" s="387">
        <v>4</v>
      </c>
      <c r="O281" s="208">
        <v>12</v>
      </c>
      <c r="P281" s="368">
        <v>291</v>
      </c>
      <c r="Q281" s="59">
        <f t="shared" si="85"/>
        <v>3492</v>
      </c>
      <c r="R281" s="33">
        <v>3</v>
      </c>
      <c r="S281" s="35">
        <f t="shared" si="79"/>
        <v>873</v>
      </c>
      <c r="T281" s="121">
        <v>3</v>
      </c>
      <c r="U281" s="35">
        <f t="shared" si="80"/>
        <v>873</v>
      </c>
      <c r="V281" s="33">
        <v>3</v>
      </c>
      <c r="W281" s="35">
        <f t="shared" si="81"/>
        <v>873</v>
      </c>
      <c r="X281" s="121">
        <v>3</v>
      </c>
      <c r="Y281" s="35">
        <f t="shared" si="82"/>
        <v>873</v>
      </c>
      <c r="Z281" s="83"/>
      <c r="AA281" s="327">
        <f t="shared" si="83"/>
        <v>12</v>
      </c>
      <c r="AB281" s="327">
        <f t="shared" si="89"/>
        <v>0</v>
      </c>
      <c r="AC281" s="311">
        <f t="shared" si="86"/>
        <v>3</v>
      </c>
      <c r="AD281" s="456">
        <f t="shared" si="84"/>
        <v>873</v>
      </c>
      <c r="AG281">
        <v>10</v>
      </c>
      <c r="AH281">
        <v>2906</v>
      </c>
      <c r="AI281" s="294" t="s">
        <v>1533</v>
      </c>
      <c r="AJ281" s="320">
        <f t="shared" si="87"/>
        <v>13.333333333333334</v>
      </c>
      <c r="AL281">
        <f t="shared" si="88"/>
        <v>0</v>
      </c>
    </row>
    <row r="282" spans="1:38" ht="21.75">
      <c r="A282" s="72">
        <v>10949</v>
      </c>
      <c r="B282" s="33">
        <v>280</v>
      </c>
      <c r="C282" s="83" t="s">
        <v>1130</v>
      </c>
      <c r="D282" s="277" t="s">
        <v>1129</v>
      </c>
      <c r="E282" s="260" t="s">
        <v>159</v>
      </c>
      <c r="F282" s="30">
        <v>1</v>
      </c>
      <c r="G282" s="29" t="s">
        <v>1386</v>
      </c>
      <c r="H282" s="33">
        <v>1000</v>
      </c>
      <c r="I282" s="33" t="s">
        <v>390</v>
      </c>
      <c r="J282" s="46">
        <v>72</v>
      </c>
      <c r="K282" s="348">
        <v>64</v>
      </c>
      <c r="L282" s="120">
        <v>64</v>
      </c>
      <c r="M282" s="208">
        <f t="shared" si="78"/>
        <v>73.33333333333334</v>
      </c>
      <c r="N282" s="387">
        <v>13</v>
      </c>
      <c r="O282" s="208">
        <v>60</v>
      </c>
      <c r="P282" s="368">
        <v>486</v>
      </c>
      <c r="Q282" s="59">
        <f t="shared" si="85"/>
        <v>29160</v>
      </c>
      <c r="R282" s="33">
        <v>15</v>
      </c>
      <c r="S282" s="35">
        <f t="shared" si="79"/>
        <v>7290</v>
      </c>
      <c r="T282" s="121">
        <v>15</v>
      </c>
      <c r="U282" s="35">
        <f t="shared" si="80"/>
        <v>7290</v>
      </c>
      <c r="V282" s="33">
        <v>15</v>
      </c>
      <c r="W282" s="35">
        <f t="shared" si="81"/>
        <v>7290</v>
      </c>
      <c r="X282" s="121">
        <v>15</v>
      </c>
      <c r="Y282" s="35">
        <f t="shared" si="82"/>
        <v>7290</v>
      </c>
      <c r="Z282" s="83"/>
      <c r="AA282" s="327">
        <f t="shared" si="83"/>
        <v>60</v>
      </c>
      <c r="AB282" s="327">
        <f t="shared" si="89"/>
        <v>0</v>
      </c>
      <c r="AC282" s="311">
        <f t="shared" si="86"/>
        <v>15</v>
      </c>
      <c r="AD282" s="456">
        <f t="shared" si="84"/>
        <v>7290</v>
      </c>
      <c r="AG282">
        <v>48</v>
      </c>
      <c r="AH282">
        <v>22248</v>
      </c>
      <c r="AI282" s="294" t="s">
        <v>1537</v>
      </c>
      <c r="AJ282" s="320">
        <f t="shared" si="87"/>
        <v>64</v>
      </c>
      <c r="AL282">
        <f t="shared" si="88"/>
        <v>0</v>
      </c>
    </row>
    <row r="283" spans="1:38" ht="21.75">
      <c r="A283" s="72">
        <v>10949</v>
      </c>
      <c r="B283" s="33">
        <v>281</v>
      </c>
      <c r="C283" s="83" t="s">
        <v>1132</v>
      </c>
      <c r="D283" s="277" t="s">
        <v>1131</v>
      </c>
      <c r="E283" s="260" t="s">
        <v>160</v>
      </c>
      <c r="F283" s="30">
        <v>1</v>
      </c>
      <c r="G283" s="29" t="s">
        <v>1389</v>
      </c>
      <c r="H283" s="33">
        <v>1</v>
      </c>
      <c r="I283" s="33" t="s">
        <v>404</v>
      </c>
      <c r="J283" s="46">
        <v>0</v>
      </c>
      <c r="K283" s="348">
        <v>100</v>
      </c>
      <c r="L283" s="120">
        <v>0</v>
      </c>
      <c r="M283" s="208">
        <v>100</v>
      </c>
      <c r="N283" s="387">
        <v>0</v>
      </c>
      <c r="O283" s="208">
        <v>100</v>
      </c>
      <c r="P283" s="368">
        <v>8</v>
      </c>
      <c r="Q283" s="59">
        <f t="shared" si="85"/>
        <v>800</v>
      </c>
      <c r="R283" s="33">
        <v>100</v>
      </c>
      <c r="S283" s="35">
        <f t="shared" si="79"/>
        <v>800</v>
      </c>
      <c r="T283" s="121">
        <v>0</v>
      </c>
      <c r="U283" s="35">
        <f t="shared" si="80"/>
        <v>0</v>
      </c>
      <c r="V283" s="33">
        <v>0</v>
      </c>
      <c r="W283" s="35">
        <f t="shared" si="81"/>
        <v>0</v>
      </c>
      <c r="X283" s="121">
        <v>0</v>
      </c>
      <c r="Y283" s="35">
        <f t="shared" si="82"/>
        <v>0</v>
      </c>
      <c r="Z283" s="83"/>
      <c r="AA283" s="327">
        <f t="shared" si="83"/>
        <v>100</v>
      </c>
      <c r="AB283" s="327">
        <f t="shared" si="89"/>
        <v>0</v>
      </c>
      <c r="AC283" s="311">
        <f t="shared" si="86"/>
        <v>25</v>
      </c>
      <c r="AD283" s="456">
        <f t="shared" si="84"/>
        <v>200</v>
      </c>
      <c r="AJ283" s="320">
        <f t="shared" si="87"/>
        <v>0</v>
      </c>
      <c r="AL283">
        <f t="shared" si="88"/>
        <v>0</v>
      </c>
    </row>
    <row r="284" spans="1:38" ht="21.75">
      <c r="A284" s="72">
        <v>10949</v>
      </c>
      <c r="B284" s="33">
        <v>282</v>
      </c>
      <c r="C284" s="83" t="s">
        <v>1134</v>
      </c>
      <c r="D284" s="277" t="s">
        <v>1133</v>
      </c>
      <c r="E284" s="260" t="s">
        <v>161</v>
      </c>
      <c r="F284" s="30">
        <v>1</v>
      </c>
      <c r="G284" s="29" t="s">
        <v>1386</v>
      </c>
      <c r="H284" s="33">
        <v>1000</v>
      </c>
      <c r="I284" s="33" t="s">
        <v>390</v>
      </c>
      <c r="J284" s="46">
        <v>4</v>
      </c>
      <c r="K284" s="348">
        <v>1</v>
      </c>
      <c r="L284" s="120">
        <v>6.666666666666667</v>
      </c>
      <c r="M284" s="208">
        <v>10</v>
      </c>
      <c r="N284" s="387">
        <v>0</v>
      </c>
      <c r="O284" s="208">
        <v>10</v>
      </c>
      <c r="P284" s="368">
        <v>95</v>
      </c>
      <c r="Q284" s="59">
        <f t="shared" si="85"/>
        <v>950</v>
      </c>
      <c r="R284" s="32">
        <v>3</v>
      </c>
      <c r="S284" s="35">
        <f t="shared" si="79"/>
        <v>285</v>
      </c>
      <c r="T284" s="121">
        <v>2</v>
      </c>
      <c r="U284" s="35">
        <f t="shared" si="80"/>
        <v>190</v>
      </c>
      <c r="V284" s="33">
        <v>3</v>
      </c>
      <c r="W284" s="35">
        <f t="shared" si="81"/>
        <v>285</v>
      </c>
      <c r="X284" s="121">
        <v>2</v>
      </c>
      <c r="Y284" s="35">
        <f t="shared" si="82"/>
        <v>190</v>
      </c>
      <c r="Z284" s="83"/>
      <c r="AA284" s="327">
        <f t="shared" si="83"/>
        <v>10</v>
      </c>
      <c r="AB284" s="327">
        <f t="shared" si="89"/>
        <v>0</v>
      </c>
      <c r="AC284" s="311">
        <f t="shared" si="86"/>
        <v>2.5</v>
      </c>
      <c r="AD284" s="456">
        <f t="shared" si="84"/>
        <v>237.5</v>
      </c>
      <c r="AG284">
        <v>5</v>
      </c>
      <c r="AH284">
        <v>475</v>
      </c>
      <c r="AI284" s="294" t="s">
        <v>1533</v>
      </c>
      <c r="AJ284" s="320">
        <f t="shared" si="87"/>
        <v>6.666666666666667</v>
      </c>
      <c r="AL284">
        <f t="shared" si="88"/>
        <v>0</v>
      </c>
    </row>
    <row r="285" spans="1:38" ht="21.75">
      <c r="A285" s="72">
        <v>10949</v>
      </c>
      <c r="B285" s="33">
        <v>283</v>
      </c>
      <c r="C285" s="83" t="s">
        <v>1136</v>
      </c>
      <c r="D285" s="277" t="s">
        <v>1135</v>
      </c>
      <c r="E285" s="260" t="s">
        <v>162</v>
      </c>
      <c r="F285" s="30">
        <v>1</v>
      </c>
      <c r="G285" s="29" t="s">
        <v>1386</v>
      </c>
      <c r="H285" s="33">
        <v>1000</v>
      </c>
      <c r="I285" s="33" t="s">
        <v>390</v>
      </c>
      <c r="J285" s="46">
        <v>21</v>
      </c>
      <c r="K285" s="348">
        <v>10</v>
      </c>
      <c r="L285" s="120">
        <v>16</v>
      </c>
      <c r="M285" s="208">
        <v>18</v>
      </c>
      <c r="N285" s="387">
        <v>2</v>
      </c>
      <c r="O285" s="208">
        <v>16</v>
      </c>
      <c r="P285" s="368">
        <v>128.5</v>
      </c>
      <c r="Q285" s="59">
        <f t="shared" si="85"/>
        <v>2056</v>
      </c>
      <c r="R285" s="33">
        <v>4</v>
      </c>
      <c r="S285" s="35">
        <f t="shared" si="79"/>
        <v>514</v>
      </c>
      <c r="T285" s="121">
        <v>4</v>
      </c>
      <c r="U285" s="35">
        <f t="shared" si="80"/>
        <v>514</v>
      </c>
      <c r="V285" s="33">
        <v>4</v>
      </c>
      <c r="W285" s="35">
        <f t="shared" si="81"/>
        <v>514</v>
      </c>
      <c r="X285" s="121">
        <v>4</v>
      </c>
      <c r="Y285" s="35">
        <f t="shared" si="82"/>
        <v>514</v>
      </c>
      <c r="Z285" s="83"/>
      <c r="AA285" s="327">
        <f t="shared" si="83"/>
        <v>16</v>
      </c>
      <c r="AB285" s="327">
        <f t="shared" si="89"/>
        <v>0</v>
      </c>
      <c r="AC285" s="311">
        <f t="shared" si="86"/>
        <v>4</v>
      </c>
      <c r="AD285" s="456">
        <f t="shared" si="84"/>
        <v>514</v>
      </c>
      <c r="AG285">
        <v>12</v>
      </c>
      <c r="AH285">
        <v>1540.8</v>
      </c>
      <c r="AI285" s="294" t="s">
        <v>1533</v>
      </c>
      <c r="AJ285" s="320">
        <f t="shared" si="87"/>
        <v>16</v>
      </c>
      <c r="AL285">
        <f t="shared" si="88"/>
        <v>0</v>
      </c>
    </row>
    <row r="286" spans="1:38" ht="21.75">
      <c r="A286" s="72">
        <v>10949</v>
      </c>
      <c r="B286" s="33">
        <v>284</v>
      </c>
      <c r="C286" s="83" t="s">
        <v>1138</v>
      </c>
      <c r="D286" s="277" t="s">
        <v>1137</v>
      </c>
      <c r="E286" s="260" t="s">
        <v>163</v>
      </c>
      <c r="F286" s="30">
        <v>1</v>
      </c>
      <c r="G286" s="29" t="s">
        <v>1386</v>
      </c>
      <c r="H286" s="33">
        <v>1000</v>
      </c>
      <c r="I286" s="33" t="s">
        <v>390</v>
      </c>
      <c r="J286" s="46">
        <v>90.8</v>
      </c>
      <c r="K286" s="348">
        <v>57</v>
      </c>
      <c r="L286" s="120">
        <v>64</v>
      </c>
      <c r="M286" s="208">
        <v>80</v>
      </c>
      <c r="N286" s="387">
        <v>20</v>
      </c>
      <c r="O286" s="208">
        <v>60</v>
      </c>
      <c r="P286" s="368">
        <v>469.6842</v>
      </c>
      <c r="Q286" s="59">
        <f t="shared" si="85"/>
        <v>28181.052</v>
      </c>
      <c r="R286" s="33">
        <v>15</v>
      </c>
      <c r="S286" s="35">
        <f t="shared" si="79"/>
        <v>7045.263</v>
      </c>
      <c r="T286" s="121">
        <v>15</v>
      </c>
      <c r="U286" s="35">
        <f t="shared" si="80"/>
        <v>7045.263</v>
      </c>
      <c r="V286" s="33">
        <v>15</v>
      </c>
      <c r="W286" s="35">
        <f t="shared" si="81"/>
        <v>7045.263</v>
      </c>
      <c r="X286" s="121">
        <v>15</v>
      </c>
      <c r="Y286" s="35">
        <f t="shared" si="82"/>
        <v>7045.263</v>
      </c>
      <c r="Z286" s="83"/>
      <c r="AA286" s="327">
        <f t="shared" si="83"/>
        <v>60</v>
      </c>
      <c r="AB286" s="327">
        <f t="shared" si="89"/>
        <v>0</v>
      </c>
      <c r="AC286" s="311">
        <f t="shared" si="86"/>
        <v>15</v>
      </c>
      <c r="AD286" s="456">
        <f t="shared" si="84"/>
        <v>7045.263</v>
      </c>
      <c r="AG286">
        <v>48</v>
      </c>
      <c r="AH286">
        <v>22460</v>
      </c>
      <c r="AI286" s="294" t="s">
        <v>1537</v>
      </c>
      <c r="AJ286" s="320">
        <f t="shared" si="87"/>
        <v>64</v>
      </c>
      <c r="AL286">
        <f t="shared" si="88"/>
        <v>0</v>
      </c>
    </row>
    <row r="287" spans="1:38" ht="21.75">
      <c r="A287" s="72">
        <v>10949</v>
      </c>
      <c r="B287" s="33">
        <v>285</v>
      </c>
      <c r="C287" s="83"/>
      <c r="D287" s="277"/>
      <c r="E287" s="260" t="s">
        <v>1521</v>
      </c>
      <c r="F287" s="30">
        <v>1</v>
      </c>
      <c r="G287" s="29" t="s">
        <v>1386</v>
      </c>
      <c r="H287" s="33">
        <v>100</v>
      </c>
      <c r="I287" s="33" t="s">
        <v>390</v>
      </c>
      <c r="J287" s="46">
        <v>0</v>
      </c>
      <c r="K287" s="348">
        <v>256</v>
      </c>
      <c r="L287" s="120">
        <v>268</v>
      </c>
      <c r="M287" s="208">
        <v>288</v>
      </c>
      <c r="N287" s="387">
        <v>88</v>
      </c>
      <c r="O287" s="208">
        <v>200</v>
      </c>
      <c r="P287" s="368">
        <v>347.75</v>
      </c>
      <c r="Q287" s="59">
        <f t="shared" si="85"/>
        <v>69550</v>
      </c>
      <c r="R287" s="33">
        <v>50</v>
      </c>
      <c r="S287" s="35">
        <f t="shared" si="79"/>
        <v>17387.5</v>
      </c>
      <c r="T287" s="121">
        <v>50</v>
      </c>
      <c r="U287" s="35">
        <f t="shared" si="80"/>
        <v>17387.5</v>
      </c>
      <c r="V287" s="33">
        <v>50</v>
      </c>
      <c r="W287" s="35">
        <f t="shared" si="81"/>
        <v>17387.5</v>
      </c>
      <c r="X287" s="121">
        <v>50</v>
      </c>
      <c r="Y287" s="35">
        <f t="shared" si="82"/>
        <v>17387.5</v>
      </c>
      <c r="Z287" s="83"/>
      <c r="AA287" s="327">
        <f t="shared" si="83"/>
        <v>200</v>
      </c>
      <c r="AB287" s="327">
        <f t="shared" si="89"/>
        <v>0</v>
      </c>
      <c r="AD287" s="456">
        <f t="shared" si="84"/>
        <v>17387.5</v>
      </c>
      <c r="AG287">
        <v>201</v>
      </c>
      <c r="AH287">
        <v>69897.75</v>
      </c>
      <c r="AI287" s="294" t="s">
        <v>1536</v>
      </c>
      <c r="AJ287" s="320">
        <f t="shared" si="87"/>
        <v>268</v>
      </c>
      <c r="AL287">
        <f t="shared" si="88"/>
        <v>0</v>
      </c>
    </row>
    <row r="288" spans="1:38" ht="21.75">
      <c r="A288" s="72">
        <v>10949</v>
      </c>
      <c r="B288" s="33">
        <v>286</v>
      </c>
      <c r="C288" s="270">
        <v>313344</v>
      </c>
      <c r="D288" s="277" t="s">
        <v>1363</v>
      </c>
      <c r="E288" s="264" t="s">
        <v>576</v>
      </c>
      <c r="F288" s="30">
        <v>1</v>
      </c>
      <c r="G288" s="82" t="s">
        <v>1386</v>
      </c>
      <c r="H288" s="30">
        <v>1000</v>
      </c>
      <c r="I288" s="30" t="s">
        <v>390</v>
      </c>
      <c r="J288" s="46">
        <v>0</v>
      </c>
      <c r="K288" s="348">
        <v>4</v>
      </c>
      <c r="L288" s="120">
        <v>0</v>
      </c>
      <c r="M288" s="208">
        <v>4</v>
      </c>
      <c r="N288" s="387">
        <v>0</v>
      </c>
      <c r="O288" s="208">
        <v>4</v>
      </c>
      <c r="P288" s="368">
        <v>420</v>
      </c>
      <c r="Q288" s="59">
        <f t="shared" si="85"/>
        <v>1680</v>
      </c>
      <c r="R288" s="33">
        <v>1</v>
      </c>
      <c r="S288" s="35">
        <f t="shared" si="79"/>
        <v>420</v>
      </c>
      <c r="T288" s="121">
        <v>1</v>
      </c>
      <c r="U288" s="35">
        <f t="shared" si="80"/>
        <v>420</v>
      </c>
      <c r="V288" s="33">
        <v>1</v>
      </c>
      <c r="W288" s="35">
        <f t="shared" si="81"/>
        <v>420</v>
      </c>
      <c r="X288" s="121">
        <v>1</v>
      </c>
      <c r="Y288" s="35">
        <f t="shared" si="82"/>
        <v>420</v>
      </c>
      <c r="Z288" s="83"/>
      <c r="AA288" s="327">
        <f t="shared" si="83"/>
        <v>4</v>
      </c>
      <c r="AB288" s="327">
        <f t="shared" si="89"/>
        <v>0</v>
      </c>
      <c r="AC288" s="311">
        <f aca="true" t="shared" si="90" ref="AC288:AC317">O288/4</f>
        <v>1</v>
      </c>
      <c r="AD288" s="456">
        <f t="shared" si="84"/>
        <v>420</v>
      </c>
      <c r="AJ288" s="320">
        <f t="shared" si="87"/>
        <v>0</v>
      </c>
      <c r="AL288">
        <f t="shared" si="88"/>
        <v>0</v>
      </c>
    </row>
    <row r="289" spans="1:38" ht="21.75">
      <c r="A289" s="72">
        <v>10949</v>
      </c>
      <c r="B289" s="33">
        <v>287</v>
      </c>
      <c r="C289" s="83" t="s">
        <v>1140</v>
      </c>
      <c r="D289" s="277" t="s">
        <v>1139</v>
      </c>
      <c r="E289" s="260" t="s">
        <v>164</v>
      </c>
      <c r="F289" s="30">
        <v>1</v>
      </c>
      <c r="G289" s="29" t="s">
        <v>1389</v>
      </c>
      <c r="H289" s="33">
        <v>1</v>
      </c>
      <c r="I289" s="33" t="s">
        <v>404</v>
      </c>
      <c r="J289" s="46">
        <v>75</v>
      </c>
      <c r="K289" s="348">
        <v>100</v>
      </c>
      <c r="L289" s="120">
        <v>126.66666666666666</v>
      </c>
      <c r="M289" s="208">
        <v>140</v>
      </c>
      <c r="N289" s="387">
        <v>40</v>
      </c>
      <c r="O289" s="208">
        <v>100</v>
      </c>
      <c r="P289" s="368">
        <v>185</v>
      </c>
      <c r="Q289" s="59">
        <f t="shared" si="85"/>
        <v>18500</v>
      </c>
      <c r="R289" s="33">
        <v>50</v>
      </c>
      <c r="S289" s="35">
        <f t="shared" si="79"/>
        <v>9250</v>
      </c>
      <c r="T289" s="121">
        <v>0</v>
      </c>
      <c r="U289" s="35">
        <f t="shared" si="80"/>
        <v>0</v>
      </c>
      <c r="V289" s="33">
        <v>50</v>
      </c>
      <c r="W289" s="35">
        <f t="shared" si="81"/>
        <v>9250</v>
      </c>
      <c r="X289" s="121">
        <v>0</v>
      </c>
      <c r="Y289" s="35">
        <f t="shared" si="82"/>
        <v>0</v>
      </c>
      <c r="Z289" s="83"/>
      <c r="AA289" s="327">
        <f t="shared" si="83"/>
        <v>100</v>
      </c>
      <c r="AB289" s="327">
        <f t="shared" si="89"/>
        <v>0</v>
      </c>
      <c r="AC289" s="311">
        <f t="shared" si="90"/>
        <v>25</v>
      </c>
      <c r="AD289" s="456">
        <f t="shared" si="84"/>
        <v>4625</v>
      </c>
      <c r="AG289">
        <v>95</v>
      </c>
      <c r="AH289">
        <v>24116</v>
      </c>
      <c r="AI289" s="294" t="s">
        <v>1456</v>
      </c>
      <c r="AJ289" s="320">
        <f t="shared" si="87"/>
        <v>126.66666666666666</v>
      </c>
      <c r="AL289">
        <f t="shared" si="88"/>
        <v>0</v>
      </c>
    </row>
    <row r="290" spans="1:38" ht="21.75">
      <c r="A290" s="72">
        <v>10949</v>
      </c>
      <c r="B290" s="33">
        <v>288</v>
      </c>
      <c r="C290" s="83" t="s">
        <v>1142</v>
      </c>
      <c r="D290" s="277" t="s">
        <v>1141</v>
      </c>
      <c r="E290" s="260" t="s">
        <v>165</v>
      </c>
      <c r="F290" s="30">
        <v>1</v>
      </c>
      <c r="G290" s="29" t="s">
        <v>1398</v>
      </c>
      <c r="H290" s="33">
        <v>1</v>
      </c>
      <c r="I290" s="33" t="s">
        <v>403</v>
      </c>
      <c r="J290" s="46">
        <v>40</v>
      </c>
      <c r="K290" s="348">
        <v>20</v>
      </c>
      <c r="L290" s="120">
        <v>13.333333333333334</v>
      </c>
      <c r="M290" s="208">
        <v>24</v>
      </c>
      <c r="N290" s="387">
        <v>0</v>
      </c>
      <c r="O290" s="208">
        <v>24</v>
      </c>
      <c r="P290" s="368">
        <v>68.5</v>
      </c>
      <c r="Q290" s="59">
        <f t="shared" si="85"/>
        <v>1644</v>
      </c>
      <c r="R290" s="33">
        <v>12</v>
      </c>
      <c r="S290" s="35">
        <f t="shared" si="79"/>
        <v>822</v>
      </c>
      <c r="T290" s="121">
        <v>0</v>
      </c>
      <c r="U290" s="35">
        <f t="shared" si="80"/>
        <v>0</v>
      </c>
      <c r="V290" s="33">
        <v>12</v>
      </c>
      <c r="W290" s="35">
        <f t="shared" si="81"/>
        <v>822</v>
      </c>
      <c r="X290" s="121">
        <v>0</v>
      </c>
      <c r="Y290" s="35">
        <f t="shared" si="82"/>
        <v>0</v>
      </c>
      <c r="Z290" s="83"/>
      <c r="AA290" s="327">
        <f t="shared" si="83"/>
        <v>24</v>
      </c>
      <c r="AB290" s="327">
        <f t="shared" si="89"/>
        <v>0</v>
      </c>
      <c r="AC290" s="311">
        <f t="shared" si="90"/>
        <v>6</v>
      </c>
      <c r="AD290" s="456">
        <f t="shared" si="84"/>
        <v>411</v>
      </c>
      <c r="AG290">
        <v>10</v>
      </c>
      <c r="AH290">
        <v>640</v>
      </c>
      <c r="AI290" s="294" t="s">
        <v>1533</v>
      </c>
      <c r="AJ290" s="320">
        <f t="shared" si="87"/>
        <v>13.333333333333334</v>
      </c>
      <c r="AL290">
        <f t="shared" si="88"/>
        <v>0</v>
      </c>
    </row>
    <row r="291" spans="1:38" ht="21.75">
      <c r="A291" s="72">
        <v>10949</v>
      </c>
      <c r="B291" s="33">
        <v>289</v>
      </c>
      <c r="C291" s="83" t="s">
        <v>1144</v>
      </c>
      <c r="D291" s="277" t="s">
        <v>1143</v>
      </c>
      <c r="E291" s="260" t="s">
        <v>166</v>
      </c>
      <c r="F291" s="30">
        <v>1</v>
      </c>
      <c r="G291" s="29" t="s">
        <v>1398</v>
      </c>
      <c r="H291" s="33">
        <v>15</v>
      </c>
      <c r="I291" s="33" t="s">
        <v>1391</v>
      </c>
      <c r="J291" s="46">
        <v>36</v>
      </c>
      <c r="K291" s="348">
        <v>20</v>
      </c>
      <c r="L291" s="120">
        <v>21.333333333333332</v>
      </c>
      <c r="M291" s="208">
        <f t="shared" si="78"/>
        <v>28.355555555555554</v>
      </c>
      <c r="N291" s="387">
        <v>4</v>
      </c>
      <c r="O291" s="208">
        <v>24</v>
      </c>
      <c r="P291" s="373">
        <v>230</v>
      </c>
      <c r="Q291" s="59">
        <f t="shared" si="85"/>
        <v>5520</v>
      </c>
      <c r="R291" s="33">
        <v>0</v>
      </c>
      <c r="S291" s="35">
        <f t="shared" si="79"/>
        <v>0</v>
      </c>
      <c r="T291" s="121">
        <v>12</v>
      </c>
      <c r="U291" s="35">
        <f t="shared" si="80"/>
        <v>2760</v>
      </c>
      <c r="V291" s="33">
        <v>0</v>
      </c>
      <c r="W291" s="35">
        <f t="shared" si="81"/>
        <v>0</v>
      </c>
      <c r="X291" s="121">
        <v>12</v>
      </c>
      <c r="Y291" s="35">
        <f t="shared" si="82"/>
        <v>2760</v>
      </c>
      <c r="Z291" s="83"/>
      <c r="AA291" s="327">
        <f t="shared" si="83"/>
        <v>24</v>
      </c>
      <c r="AB291" s="327">
        <f t="shared" si="89"/>
        <v>0</v>
      </c>
      <c r="AC291" s="311">
        <f t="shared" si="90"/>
        <v>6</v>
      </c>
      <c r="AD291" s="456">
        <f t="shared" si="84"/>
        <v>1380</v>
      </c>
      <c r="AG291">
        <v>16</v>
      </c>
      <c r="AH291">
        <v>3680</v>
      </c>
      <c r="AI291" s="294" t="s">
        <v>1533</v>
      </c>
      <c r="AJ291" s="320">
        <f t="shared" si="87"/>
        <v>21.333333333333332</v>
      </c>
      <c r="AL291">
        <f t="shared" si="88"/>
        <v>0</v>
      </c>
    </row>
    <row r="292" spans="1:38" ht="21.75">
      <c r="A292" s="72">
        <v>10949</v>
      </c>
      <c r="B292" s="33">
        <v>290</v>
      </c>
      <c r="C292" s="270">
        <v>776651</v>
      </c>
      <c r="D292" s="277" t="s">
        <v>1364</v>
      </c>
      <c r="E292" s="263" t="s">
        <v>1336</v>
      </c>
      <c r="F292" s="30">
        <v>2</v>
      </c>
      <c r="G292" s="40" t="s">
        <v>1398</v>
      </c>
      <c r="H292" s="33">
        <v>1</v>
      </c>
      <c r="I292" s="33" t="s">
        <v>403</v>
      </c>
      <c r="J292" s="33">
        <v>15</v>
      </c>
      <c r="K292" s="348">
        <v>5</v>
      </c>
      <c r="L292" s="120">
        <v>0</v>
      </c>
      <c r="M292" s="208">
        <v>10</v>
      </c>
      <c r="N292" s="387">
        <v>0</v>
      </c>
      <c r="O292" s="208">
        <v>10</v>
      </c>
      <c r="P292" s="368">
        <v>278.2</v>
      </c>
      <c r="Q292" s="59">
        <f t="shared" si="85"/>
        <v>2782</v>
      </c>
      <c r="R292" s="33">
        <v>0</v>
      </c>
      <c r="S292" s="35">
        <f t="shared" si="79"/>
        <v>0</v>
      </c>
      <c r="T292" s="121">
        <v>0</v>
      </c>
      <c r="U292" s="35">
        <f t="shared" si="80"/>
        <v>0</v>
      </c>
      <c r="V292" s="33">
        <v>10</v>
      </c>
      <c r="W292" s="35">
        <f t="shared" si="81"/>
        <v>2782</v>
      </c>
      <c r="X292" s="121">
        <v>0</v>
      </c>
      <c r="Y292" s="35">
        <f t="shared" si="82"/>
        <v>0</v>
      </c>
      <c r="Z292" s="83"/>
      <c r="AA292" s="327">
        <f t="shared" si="83"/>
        <v>10</v>
      </c>
      <c r="AB292" s="327">
        <f t="shared" si="89"/>
        <v>0</v>
      </c>
      <c r="AC292" s="311">
        <f t="shared" si="90"/>
        <v>2.5</v>
      </c>
      <c r="AD292" s="456">
        <f t="shared" si="84"/>
        <v>695.5</v>
      </c>
      <c r="AJ292" s="320">
        <f t="shared" si="87"/>
        <v>0</v>
      </c>
      <c r="AL292">
        <f t="shared" si="88"/>
        <v>0</v>
      </c>
    </row>
    <row r="293" spans="1:38" ht="21.75">
      <c r="A293" s="72">
        <v>10949</v>
      </c>
      <c r="B293" s="33">
        <v>291</v>
      </c>
      <c r="C293" s="83" t="s">
        <v>1146</v>
      </c>
      <c r="D293" s="277" t="s">
        <v>1145</v>
      </c>
      <c r="E293" s="261" t="s">
        <v>577</v>
      </c>
      <c r="F293" s="30">
        <v>1</v>
      </c>
      <c r="G293" s="40" t="s">
        <v>1398</v>
      </c>
      <c r="H293" s="30">
        <v>1</v>
      </c>
      <c r="I293" s="30" t="s">
        <v>578</v>
      </c>
      <c r="J293" s="46">
        <v>2216</v>
      </c>
      <c r="K293" s="348">
        <v>1952</v>
      </c>
      <c r="L293" s="120">
        <v>1952</v>
      </c>
      <c r="M293" s="208">
        <f t="shared" si="78"/>
        <v>2244</v>
      </c>
      <c r="N293" s="387">
        <v>444</v>
      </c>
      <c r="O293" s="208">
        <v>1800</v>
      </c>
      <c r="P293" s="368">
        <v>13.85</v>
      </c>
      <c r="Q293" s="59">
        <f t="shared" si="85"/>
        <v>24930</v>
      </c>
      <c r="R293" s="33">
        <v>450</v>
      </c>
      <c r="S293" s="35">
        <f t="shared" si="79"/>
        <v>6232.5</v>
      </c>
      <c r="T293" s="121">
        <v>450</v>
      </c>
      <c r="U293" s="35">
        <f t="shared" si="80"/>
        <v>6232.5</v>
      </c>
      <c r="V293" s="33">
        <v>450</v>
      </c>
      <c r="W293" s="35">
        <f t="shared" si="81"/>
        <v>6232.5</v>
      </c>
      <c r="X293" s="121">
        <v>450</v>
      </c>
      <c r="Y293" s="35">
        <f t="shared" si="82"/>
        <v>6232.5</v>
      </c>
      <c r="Z293" s="83"/>
      <c r="AA293" s="327">
        <f t="shared" si="83"/>
        <v>1800</v>
      </c>
      <c r="AB293" s="327">
        <f t="shared" si="89"/>
        <v>0</v>
      </c>
      <c r="AC293" s="311">
        <f t="shared" si="90"/>
        <v>450</v>
      </c>
      <c r="AD293" s="456">
        <f t="shared" si="84"/>
        <v>6232.5</v>
      </c>
      <c r="AG293">
        <v>1464</v>
      </c>
      <c r="AH293">
        <v>20276.400000000016</v>
      </c>
      <c r="AI293" s="294" t="s">
        <v>1537</v>
      </c>
      <c r="AJ293" s="320">
        <f t="shared" si="87"/>
        <v>1952</v>
      </c>
      <c r="AL293">
        <f t="shared" si="88"/>
        <v>0</v>
      </c>
    </row>
    <row r="294" spans="1:38" ht="21.75">
      <c r="A294" s="72">
        <v>10949</v>
      </c>
      <c r="B294" s="33">
        <v>292</v>
      </c>
      <c r="C294" s="83" t="s">
        <v>1150</v>
      </c>
      <c r="D294" s="277" t="s">
        <v>1147</v>
      </c>
      <c r="E294" s="260" t="s">
        <v>547</v>
      </c>
      <c r="F294" s="30">
        <v>1</v>
      </c>
      <c r="G294" s="29" t="s">
        <v>1410</v>
      </c>
      <c r="H294" s="30">
        <v>240</v>
      </c>
      <c r="I294" s="30" t="s">
        <v>1391</v>
      </c>
      <c r="J294" s="46">
        <v>531</v>
      </c>
      <c r="K294" s="348">
        <v>585</v>
      </c>
      <c r="L294" s="120">
        <v>224</v>
      </c>
      <c r="M294" s="208">
        <f t="shared" si="78"/>
        <v>491.33333333333337</v>
      </c>
      <c r="N294" s="387">
        <v>131</v>
      </c>
      <c r="O294" s="208">
        <v>360</v>
      </c>
      <c r="P294" s="368">
        <v>80.25</v>
      </c>
      <c r="Q294" s="59">
        <f t="shared" si="85"/>
        <v>28890</v>
      </c>
      <c r="R294" s="33">
        <v>100</v>
      </c>
      <c r="S294" s="35">
        <f t="shared" si="79"/>
        <v>8025</v>
      </c>
      <c r="T294" s="121">
        <v>100</v>
      </c>
      <c r="U294" s="35">
        <f t="shared" si="80"/>
        <v>8025</v>
      </c>
      <c r="V294" s="33">
        <v>100</v>
      </c>
      <c r="W294" s="35">
        <f t="shared" si="81"/>
        <v>8025</v>
      </c>
      <c r="X294" s="121">
        <v>60</v>
      </c>
      <c r="Y294" s="35">
        <f t="shared" si="82"/>
        <v>4815</v>
      </c>
      <c r="Z294" s="83"/>
      <c r="AA294" s="327">
        <f t="shared" si="83"/>
        <v>360</v>
      </c>
      <c r="AB294" s="327">
        <f t="shared" si="89"/>
        <v>0</v>
      </c>
      <c r="AC294" s="311">
        <f t="shared" si="90"/>
        <v>90</v>
      </c>
      <c r="AD294" s="456">
        <f t="shared" si="84"/>
        <v>7222.5</v>
      </c>
      <c r="AG294">
        <v>168</v>
      </c>
      <c r="AH294">
        <v>13482</v>
      </c>
      <c r="AI294" s="294" t="s">
        <v>1537</v>
      </c>
      <c r="AJ294" s="320">
        <f t="shared" si="87"/>
        <v>224</v>
      </c>
      <c r="AL294">
        <f t="shared" si="88"/>
        <v>0</v>
      </c>
    </row>
    <row r="295" spans="1:38" ht="21.75">
      <c r="A295" s="72">
        <v>10949</v>
      </c>
      <c r="B295" s="33">
        <v>293</v>
      </c>
      <c r="C295" s="183" t="s">
        <v>1149</v>
      </c>
      <c r="D295" s="278" t="s">
        <v>1148</v>
      </c>
      <c r="E295" s="260" t="s">
        <v>653</v>
      </c>
      <c r="F295" s="30">
        <v>1</v>
      </c>
      <c r="G295" s="29" t="s">
        <v>1389</v>
      </c>
      <c r="H295" s="33">
        <v>1</v>
      </c>
      <c r="I295" s="33" t="s">
        <v>404</v>
      </c>
      <c r="J295" s="46">
        <v>260</v>
      </c>
      <c r="K295" s="348">
        <v>197</v>
      </c>
      <c r="L295" s="120">
        <v>190.66666666666669</v>
      </c>
      <c r="M295" s="208">
        <f t="shared" si="78"/>
        <v>237.47777777777782</v>
      </c>
      <c r="N295" s="387">
        <v>37</v>
      </c>
      <c r="O295" s="208">
        <v>200</v>
      </c>
      <c r="P295" s="368">
        <v>8</v>
      </c>
      <c r="Q295" s="59">
        <f t="shared" si="85"/>
        <v>1600</v>
      </c>
      <c r="R295" s="33">
        <v>200</v>
      </c>
      <c r="S295" s="35">
        <f t="shared" si="79"/>
        <v>1600</v>
      </c>
      <c r="T295" s="121">
        <v>0</v>
      </c>
      <c r="U295" s="35">
        <f t="shared" si="80"/>
        <v>0</v>
      </c>
      <c r="V295" s="33">
        <v>0</v>
      </c>
      <c r="W295" s="35">
        <f t="shared" si="81"/>
        <v>0</v>
      </c>
      <c r="X295" s="121">
        <v>0</v>
      </c>
      <c r="Y295" s="35">
        <f t="shared" si="82"/>
        <v>0</v>
      </c>
      <c r="Z295" s="83"/>
      <c r="AA295" s="327">
        <f t="shared" si="83"/>
        <v>200</v>
      </c>
      <c r="AB295" s="327">
        <f t="shared" si="89"/>
        <v>0</v>
      </c>
      <c r="AC295" s="311">
        <f t="shared" si="90"/>
        <v>50</v>
      </c>
      <c r="AD295" s="456">
        <f t="shared" si="84"/>
        <v>400</v>
      </c>
      <c r="AG295">
        <v>143</v>
      </c>
      <c r="AH295">
        <v>1144</v>
      </c>
      <c r="AI295" s="294" t="s">
        <v>1454</v>
      </c>
      <c r="AJ295" s="320">
        <f t="shared" si="87"/>
        <v>190.66666666666669</v>
      </c>
      <c r="AL295">
        <f t="shared" si="88"/>
        <v>0</v>
      </c>
    </row>
    <row r="296" spans="1:38" ht="21.75">
      <c r="A296" s="72">
        <v>10949</v>
      </c>
      <c r="B296" s="33">
        <v>294</v>
      </c>
      <c r="C296" s="270">
        <v>825639</v>
      </c>
      <c r="D296" s="277" t="s">
        <v>1151</v>
      </c>
      <c r="E296" s="260" t="s">
        <v>167</v>
      </c>
      <c r="F296" s="30">
        <v>1</v>
      </c>
      <c r="G296" s="29" t="s">
        <v>1398</v>
      </c>
      <c r="H296" s="33">
        <v>1</v>
      </c>
      <c r="I296" s="33" t="s">
        <v>415</v>
      </c>
      <c r="J296" s="46">
        <v>2</v>
      </c>
      <c r="K296" s="348">
        <v>1</v>
      </c>
      <c r="L296" s="120">
        <v>0</v>
      </c>
      <c r="M296" s="208">
        <v>0</v>
      </c>
      <c r="N296" s="387">
        <v>0</v>
      </c>
      <c r="O296" s="208">
        <f>M296-N296</f>
        <v>0</v>
      </c>
      <c r="P296" s="380">
        <v>670</v>
      </c>
      <c r="Q296" s="59">
        <f t="shared" si="85"/>
        <v>0</v>
      </c>
      <c r="R296" s="32">
        <v>0</v>
      </c>
      <c r="S296" s="35">
        <f t="shared" si="79"/>
        <v>0</v>
      </c>
      <c r="T296" s="121">
        <v>0</v>
      </c>
      <c r="U296" s="35">
        <f t="shared" si="80"/>
        <v>0</v>
      </c>
      <c r="V296" s="33">
        <v>0</v>
      </c>
      <c r="W296" s="35">
        <f t="shared" si="81"/>
        <v>0</v>
      </c>
      <c r="X296" s="121">
        <v>0</v>
      </c>
      <c r="Y296" s="35">
        <f t="shared" si="82"/>
        <v>0</v>
      </c>
      <c r="Z296" s="83"/>
      <c r="AA296" s="327">
        <f t="shared" si="83"/>
        <v>0</v>
      </c>
      <c r="AB296" s="327">
        <f t="shared" si="89"/>
        <v>0</v>
      </c>
      <c r="AC296" s="311">
        <f t="shared" si="90"/>
        <v>0</v>
      </c>
      <c r="AD296" s="456">
        <f t="shared" si="84"/>
        <v>0</v>
      </c>
      <c r="AJ296" s="320">
        <f t="shared" si="87"/>
        <v>0</v>
      </c>
      <c r="AL296">
        <f t="shared" si="88"/>
        <v>0</v>
      </c>
    </row>
    <row r="297" spans="1:38" ht="21.75">
      <c r="A297" s="72">
        <v>10949</v>
      </c>
      <c r="B297" s="33">
        <v>295</v>
      </c>
      <c r="C297" s="83" t="s">
        <v>1153</v>
      </c>
      <c r="D297" s="277" t="s">
        <v>1151</v>
      </c>
      <c r="E297" s="260" t="s">
        <v>168</v>
      </c>
      <c r="F297" s="30">
        <v>1</v>
      </c>
      <c r="G297" s="29" t="s">
        <v>1398</v>
      </c>
      <c r="H297" s="33">
        <v>450</v>
      </c>
      <c r="I297" s="33" t="s">
        <v>1391</v>
      </c>
      <c r="J297" s="46">
        <v>285</v>
      </c>
      <c r="K297" s="348">
        <v>275</v>
      </c>
      <c r="L297" s="120">
        <v>186.66666666666666</v>
      </c>
      <c r="M297" s="208">
        <f t="shared" si="78"/>
        <v>273.77777777777777</v>
      </c>
      <c r="N297" s="387">
        <v>58</v>
      </c>
      <c r="O297" s="208">
        <v>216</v>
      </c>
      <c r="P297" s="368">
        <v>82</v>
      </c>
      <c r="Q297" s="59">
        <f t="shared" si="85"/>
        <v>17712</v>
      </c>
      <c r="R297" s="33">
        <v>60</v>
      </c>
      <c r="S297" s="35">
        <f t="shared" si="79"/>
        <v>4920</v>
      </c>
      <c r="T297" s="121">
        <v>60</v>
      </c>
      <c r="U297" s="35">
        <f t="shared" si="80"/>
        <v>4920</v>
      </c>
      <c r="V297" s="33">
        <v>60</v>
      </c>
      <c r="W297" s="35">
        <f t="shared" si="81"/>
        <v>4920</v>
      </c>
      <c r="X297" s="121">
        <v>36</v>
      </c>
      <c r="Y297" s="35">
        <f t="shared" si="82"/>
        <v>2952</v>
      </c>
      <c r="Z297" s="83"/>
      <c r="AA297" s="327">
        <f t="shared" si="83"/>
        <v>216</v>
      </c>
      <c r="AB297" s="327">
        <f t="shared" si="89"/>
        <v>0</v>
      </c>
      <c r="AC297" s="311">
        <f t="shared" si="90"/>
        <v>54</v>
      </c>
      <c r="AD297" s="456">
        <f t="shared" si="84"/>
        <v>4428</v>
      </c>
      <c r="AG297">
        <v>140</v>
      </c>
      <c r="AH297">
        <v>11696</v>
      </c>
      <c r="AI297" s="294" t="s">
        <v>1537</v>
      </c>
      <c r="AJ297" s="320">
        <f t="shared" si="87"/>
        <v>186.66666666666666</v>
      </c>
      <c r="AL297">
        <f t="shared" si="88"/>
        <v>0</v>
      </c>
    </row>
    <row r="298" spans="1:38" ht="21.75">
      <c r="A298" s="72">
        <v>10949</v>
      </c>
      <c r="B298" s="33">
        <v>296</v>
      </c>
      <c r="C298" s="270">
        <v>871448</v>
      </c>
      <c r="D298" s="277" t="s">
        <v>1365</v>
      </c>
      <c r="E298" s="260" t="s">
        <v>1448</v>
      </c>
      <c r="F298" s="30">
        <v>1</v>
      </c>
      <c r="G298" s="29" t="s">
        <v>1398</v>
      </c>
      <c r="H298" s="33">
        <v>4500</v>
      </c>
      <c r="I298" s="33" t="s">
        <v>1391</v>
      </c>
      <c r="J298" s="46">
        <v>2.222</v>
      </c>
      <c r="K298" s="348">
        <v>2</v>
      </c>
      <c r="L298" s="120">
        <v>0</v>
      </c>
      <c r="M298" s="208">
        <v>0</v>
      </c>
      <c r="N298" s="387">
        <v>0</v>
      </c>
      <c r="O298" s="208">
        <f>M298-N298</f>
        <v>0</v>
      </c>
      <c r="P298" s="368">
        <v>867</v>
      </c>
      <c r="Q298" s="59">
        <f aca="true" t="shared" si="91" ref="Q298:Q318">P298*O298</f>
        <v>0</v>
      </c>
      <c r="R298" s="33">
        <v>0</v>
      </c>
      <c r="S298" s="35">
        <f t="shared" si="79"/>
        <v>0</v>
      </c>
      <c r="T298" s="121">
        <v>0</v>
      </c>
      <c r="U298" s="35">
        <f t="shared" si="80"/>
        <v>0</v>
      </c>
      <c r="V298" s="33">
        <v>0</v>
      </c>
      <c r="W298" s="35">
        <f t="shared" si="81"/>
        <v>0</v>
      </c>
      <c r="X298" s="121">
        <v>0</v>
      </c>
      <c r="Y298" s="35">
        <f t="shared" si="82"/>
        <v>0</v>
      </c>
      <c r="Z298" s="83"/>
      <c r="AA298" s="327">
        <f t="shared" si="83"/>
        <v>0</v>
      </c>
      <c r="AB298" s="327">
        <f t="shared" si="89"/>
        <v>0</v>
      </c>
      <c r="AC298" s="311">
        <f t="shared" si="90"/>
        <v>0</v>
      </c>
      <c r="AD298" s="456">
        <f t="shared" si="84"/>
        <v>0</v>
      </c>
      <c r="AJ298" s="320">
        <f aca="true" t="shared" si="92" ref="AJ298:AJ317">AG298/9*12</f>
        <v>0</v>
      </c>
      <c r="AL298">
        <f t="shared" si="88"/>
        <v>0</v>
      </c>
    </row>
    <row r="299" spans="1:38" ht="21.75">
      <c r="A299" s="72">
        <v>10949</v>
      </c>
      <c r="B299" s="33">
        <v>297</v>
      </c>
      <c r="C299" s="83" t="s">
        <v>1155</v>
      </c>
      <c r="D299" s="277" t="s">
        <v>1154</v>
      </c>
      <c r="E299" s="260" t="s">
        <v>601</v>
      </c>
      <c r="F299" s="30">
        <v>1</v>
      </c>
      <c r="G299" s="29" t="s">
        <v>1398</v>
      </c>
      <c r="H299" s="33">
        <v>450</v>
      </c>
      <c r="I299" s="33" t="s">
        <v>1391</v>
      </c>
      <c r="J299" s="33">
        <v>103</v>
      </c>
      <c r="K299" s="348">
        <v>120</v>
      </c>
      <c r="L299" s="120">
        <v>136</v>
      </c>
      <c r="M299" s="208">
        <v>150</v>
      </c>
      <c r="N299" s="387">
        <v>6</v>
      </c>
      <c r="O299" s="208">
        <v>144</v>
      </c>
      <c r="P299" s="368">
        <v>84</v>
      </c>
      <c r="Q299" s="59">
        <f t="shared" si="91"/>
        <v>12096</v>
      </c>
      <c r="R299" s="33">
        <v>36</v>
      </c>
      <c r="S299" s="35">
        <f t="shared" si="79"/>
        <v>3024</v>
      </c>
      <c r="T299" s="121">
        <v>36</v>
      </c>
      <c r="U299" s="35">
        <f t="shared" si="80"/>
        <v>3024</v>
      </c>
      <c r="V299" s="33">
        <v>36</v>
      </c>
      <c r="W299" s="35">
        <f t="shared" si="81"/>
        <v>3024</v>
      </c>
      <c r="X299" s="121">
        <v>36</v>
      </c>
      <c r="Y299" s="35">
        <f t="shared" si="82"/>
        <v>3024</v>
      </c>
      <c r="Z299" s="83"/>
      <c r="AA299" s="327">
        <f t="shared" si="83"/>
        <v>144</v>
      </c>
      <c r="AB299" s="327">
        <f t="shared" si="89"/>
        <v>0</v>
      </c>
      <c r="AC299" s="311">
        <f t="shared" si="90"/>
        <v>36</v>
      </c>
      <c r="AD299" s="456">
        <f t="shared" si="84"/>
        <v>3024</v>
      </c>
      <c r="AG299">
        <v>102</v>
      </c>
      <c r="AH299">
        <v>8568</v>
      </c>
      <c r="AI299" s="294" t="s">
        <v>1533</v>
      </c>
      <c r="AJ299" s="320">
        <f t="shared" si="92"/>
        <v>136</v>
      </c>
      <c r="AL299">
        <f aca="true" t="shared" si="93" ref="AL299:AL317">AK299/H299</f>
        <v>0</v>
      </c>
    </row>
    <row r="300" spans="1:38" ht="21.75">
      <c r="A300" s="72">
        <v>10949</v>
      </c>
      <c r="B300" s="33">
        <v>298</v>
      </c>
      <c r="C300" s="83" t="s">
        <v>1152</v>
      </c>
      <c r="D300" s="277" t="s">
        <v>1151</v>
      </c>
      <c r="E300" s="260" t="s">
        <v>169</v>
      </c>
      <c r="F300" s="30">
        <v>1</v>
      </c>
      <c r="G300" s="29" t="s">
        <v>1398</v>
      </c>
      <c r="H300" s="33">
        <v>30</v>
      </c>
      <c r="I300" s="33" t="s">
        <v>1391</v>
      </c>
      <c r="J300" s="46">
        <v>360</v>
      </c>
      <c r="K300" s="348">
        <v>240</v>
      </c>
      <c r="L300" s="120">
        <v>170.66666666666666</v>
      </c>
      <c r="M300" s="208">
        <f t="shared" si="78"/>
        <v>282.5777777777778</v>
      </c>
      <c r="N300" s="387">
        <v>43</v>
      </c>
      <c r="O300" s="208">
        <v>240</v>
      </c>
      <c r="P300" s="368">
        <v>15</v>
      </c>
      <c r="Q300" s="59">
        <f t="shared" si="91"/>
        <v>3600</v>
      </c>
      <c r="R300" s="33">
        <v>60</v>
      </c>
      <c r="S300" s="35">
        <f t="shared" si="79"/>
        <v>900</v>
      </c>
      <c r="T300" s="121">
        <v>60</v>
      </c>
      <c r="U300" s="35">
        <f t="shared" si="80"/>
        <v>900</v>
      </c>
      <c r="V300" s="33">
        <v>60</v>
      </c>
      <c r="W300" s="35">
        <f t="shared" si="81"/>
        <v>900</v>
      </c>
      <c r="X300" s="121">
        <v>60</v>
      </c>
      <c r="Y300" s="35">
        <f t="shared" si="82"/>
        <v>900</v>
      </c>
      <c r="Z300" s="83"/>
      <c r="AA300" s="327">
        <f t="shared" si="83"/>
        <v>240</v>
      </c>
      <c r="AB300" s="327">
        <f t="shared" si="89"/>
        <v>0</v>
      </c>
      <c r="AC300" s="311">
        <f t="shared" si="90"/>
        <v>60</v>
      </c>
      <c r="AD300" s="456">
        <f t="shared" si="84"/>
        <v>900</v>
      </c>
      <c r="AG300">
        <v>128</v>
      </c>
      <c r="AH300">
        <v>1920</v>
      </c>
      <c r="AI300" s="294" t="s">
        <v>1533</v>
      </c>
      <c r="AJ300" s="320">
        <f t="shared" si="92"/>
        <v>170.66666666666666</v>
      </c>
      <c r="AL300">
        <f t="shared" si="93"/>
        <v>0</v>
      </c>
    </row>
    <row r="301" spans="1:38" ht="21.75">
      <c r="A301" s="72">
        <v>10949</v>
      </c>
      <c r="B301" s="33">
        <v>299</v>
      </c>
      <c r="C301" s="83" t="s">
        <v>1157</v>
      </c>
      <c r="D301" s="277" t="s">
        <v>1156</v>
      </c>
      <c r="E301" s="260" t="s">
        <v>416</v>
      </c>
      <c r="F301" s="30">
        <v>1</v>
      </c>
      <c r="G301" s="29" t="s">
        <v>1389</v>
      </c>
      <c r="H301" s="33">
        <v>1</v>
      </c>
      <c r="I301" s="33" t="s">
        <v>407</v>
      </c>
      <c r="J301" s="46">
        <v>4</v>
      </c>
      <c r="K301" s="348">
        <v>2</v>
      </c>
      <c r="L301" s="120">
        <v>2.6666666666666665</v>
      </c>
      <c r="M301" s="208">
        <f t="shared" si="78"/>
        <v>3.177777777777778</v>
      </c>
      <c r="N301" s="387">
        <v>0</v>
      </c>
      <c r="O301" s="208">
        <v>3</v>
      </c>
      <c r="P301" s="368">
        <v>675</v>
      </c>
      <c r="Q301" s="59">
        <f t="shared" si="91"/>
        <v>2025</v>
      </c>
      <c r="R301" s="33">
        <v>1</v>
      </c>
      <c r="S301" s="35">
        <f t="shared" si="79"/>
        <v>675</v>
      </c>
      <c r="T301" s="121">
        <v>1</v>
      </c>
      <c r="U301" s="35">
        <f t="shared" si="80"/>
        <v>675</v>
      </c>
      <c r="V301" s="33">
        <v>1</v>
      </c>
      <c r="W301" s="35">
        <f t="shared" si="81"/>
        <v>675</v>
      </c>
      <c r="X301" s="121">
        <v>0</v>
      </c>
      <c r="Y301" s="35">
        <f t="shared" si="82"/>
        <v>0</v>
      </c>
      <c r="Z301" s="83"/>
      <c r="AA301" s="327">
        <f t="shared" si="83"/>
        <v>3</v>
      </c>
      <c r="AB301" s="327">
        <f t="shared" si="89"/>
        <v>0</v>
      </c>
      <c r="AC301" s="311">
        <f t="shared" si="90"/>
        <v>0.75</v>
      </c>
      <c r="AD301" s="456">
        <f t="shared" si="84"/>
        <v>506.25</v>
      </c>
      <c r="AG301">
        <v>2</v>
      </c>
      <c r="AH301">
        <v>1500</v>
      </c>
      <c r="AI301" s="294" t="s">
        <v>1454</v>
      </c>
      <c r="AJ301" s="320">
        <f t="shared" si="92"/>
        <v>2.6666666666666665</v>
      </c>
      <c r="AL301">
        <f t="shared" si="93"/>
        <v>0</v>
      </c>
    </row>
    <row r="302" spans="1:38" ht="21.75">
      <c r="A302" s="72">
        <v>10949</v>
      </c>
      <c r="B302" s="33">
        <v>300</v>
      </c>
      <c r="C302" s="83" t="s">
        <v>1159</v>
      </c>
      <c r="D302" s="277" t="s">
        <v>1158</v>
      </c>
      <c r="E302" s="260" t="s">
        <v>170</v>
      </c>
      <c r="F302" s="30">
        <v>1</v>
      </c>
      <c r="G302" s="29" t="s">
        <v>1386</v>
      </c>
      <c r="H302" s="33">
        <v>100</v>
      </c>
      <c r="I302" s="33" t="s">
        <v>390</v>
      </c>
      <c r="J302" s="46">
        <v>6</v>
      </c>
      <c r="K302" s="348">
        <v>13</v>
      </c>
      <c r="L302" s="120">
        <v>9.333333333333334</v>
      </c>
      <c r="M302" s="208">
        <f t="shared" si="78"/>
        <v>10.38888888888889</v>
      </c>
      <c r="N302" s="387">
        <v>0</v>
      </c>
      <c r="O302" s="208">
        <v>10</v>
      </c>
      <c r="P302" s="373">
        <v>600</v>
      </c>
      <c r="Q302" s="59">
        <f t="shared" si="91"/>
        <v>6000</v>
      </c>
      <c r="R302" s="33">
        <v>5</v>
      </c>
      <c r="S302" s="35">
        <f t="shared" si="79"/>
        <v>3000</v>
      </c>
      <c r="T302" s="121">
        <v>0</v>
      </c>
      <c r="U302" s="35">
        <f t="shared" si="80"/>
        <v>0</v>
      </c>
      <c r="V302" s="33">
        <v>5</v>
      </c>
      <c r="W302" s="35">
        <f t="shared" si="81"/>
        <v>3000</v>
      </c>
      <c r="X302" s="121">
        <v>0</v>
      </c>
      <c r="Y302" s="35">
        <f t="shared" si="82"/>
        <v>0</v>
      </c>
      <c r="Z302" s="83"/>
      <c r="AA302" s="327">
        <f t="shared" si="83"/>
        <v>10</v>
      </c>
      <c r="AB302" s="327">
        <f t="shared" si="89"/>
        <v>0</v>
      </c>
      <c r="AC302" s="311">
        <f t="shared" si="90"/>
        <v>2.5</v>
      </c>
      <c r="AD302" s="456">
        <f t="shared" si="84"/>
        <v>1500</v>
      </c>
      <c r="AG302">
        <v>7</v>
      </c>
      <c r="AH302">
        <v>4200</v>
      </c>
      <c r="AI302" s="294" t="s">
        <v>1533</v>
      </c>
      <c r="AJ302" s="320">
        <f t="shared" si="92"/>
        <v>9.333333333333334</v>
      </c>
      <c r="AL302">
        <f t="shared" si="93"/>
        <v>0</v>
      </c>
    </row>
    <row r="303" spans="1:38" ht="21.75">
      <c r="A303" s="72">
        <v>10949</v>
      </c>
      <c r="B303" s="33">
        <v>301</v>
      </c>
      <c r="C303" s="83" t="s">
        <v>1161</v>
      </c>
      <c r="D303" s="277" t="s">
        <v>1160</v>
      </c>
      <c r="E303" s="260" t="s">
        <v>579</v>
      </c>
      <c r="F303" s="30">
        <v>1</v>
      </c>
      <c r="G303" s="29" t="s">
        <v>1386</v>
      </c>
      <c r="H303" s="33">
        <v>100</v>
      </c>
      <c r="I303" s="33" t="s">
        <v>390</v>
      </c>
      <c r="J303" s="46">
        <v>140</v>
      </c>
      <c r="K303" s="348">
        <v>370</v>
      </c>
      <c r="L303" s="120">
        <v>57.33333333333333</v>
      </c>
      <c r="M303" s="208">
        <f t="shared" si="78"/>
        <v>208.02222222222224</v>
      </c>
      <c r="N303" s="387">
        <v>8</v>
      </c>
      <c r="O303" s="208">
        <v>200</v>
      </c>
      <c r="P303" s="381">
        <v>56.71</v>
      </c>
      <c r="Q303" s="59">
        <f t="shared" si="91"/>
        <v>11342</v>
      </c>
      <c r="R303" s="33">
        <v>50</v>
      </c>
      <c r="S303" s="35">
        <f t="shared" si="79"/>
        <v>2835.5</v>
      </c>
      <c r="T303" s="121">
        <v>50</v>
      </c>
      <c r="U303" s="35">
        <f t="shared" si="80"/>
        <v>2835.5</v>
      </c>
      <c r="V303" s="33">
        <v>50</v>
      </c>
      <c r="W303" s="35">
        <f t="shared" si="81"/>
        <v>2835.5</v>
      </c>
      <c r="X303" s="121">
        <v>50</v>
      </c>
      <c r="Y303" s="35">
        <f t="shared" si="82"/>
        <v>2835.5</v>
      </c>
      <c r="Z303" s="83"/>
      <c r="AA303" s="327">
        <f t="shared" si="83"/>
        <v>200</v>
      </c>
      <c r="AB303" s="327">
        <f t="shared" si="89"/>
        <v>0</v>
      </c>
      <c r="AC303" s="311">
        <f t="shared" si="90"/>
        <v>50</v>
      </c>
      <c r="AD303" s="456">
        <f t="shared" si="84"/>
        <v>2835.5</v>
      </c>
      <c r="AG303">
        <v>43</v>
      </c>
      <c r="AH303">
        <v>20704.5</v>
      </c>
      <c r="AI303" s="294" t="s">
        <v>1533</v>
      </c>
      <c r="AJ303" s="320">
        <f t="shared" si="92"/>
        <v>57.33333333333333</v>
      </c>
      <c r="AL303">
        <f t="shared" si="93"/>
        <v>0</v>
      </c>
    </row>
    <row r="304" spans="1:38" ht="21.75">
      <c r="A304" s="72">
        <v>10949</v>
      </c>
      <c r="B304" s="33">
        <v>302</v>
      </c>
      <c r="C304" s="83" t="s">
        <v>1163</v>
      </c>
      <c r="D304" s="277" t="s">
        <v>1162</v>
      </c>
      <c r="E304" s="260" t="s">
        <v>171</v>
      </c>
      <c r="F304" s="30">
        <v>1</v>
      </c>
      <c r="G304" s="29" t="s">
        <v>1386</v>
      </c>
      <c r="H304" s="33">
        <v>500</v>
      </c>
      <c r="I304" s="33" t="s">
        <v>390</v>
      </c>
      <c r="J304" s="46">
        <v>25</v>
      </c>
      <c r="K304" s="348">
        <v>37</v>
      </c>
      <c r="L304" s="120">
        <v>53.333333333333336</v>
      </c>
      <c r="M304" s="208">
        <v>58</v>
      </c>
      <c r="N304" s="387">
        <v>8</v>
      </c>
      <c r="O304" s="208">
        <v>50</v>
      </c>
      <c r="P304" s="368">
        <v>175.58</v>
      </c>
      <c r="Q304" s="59">
        <f t="shared" si="91"/>
        <v>8779</v>
      </c>
      <c r="R304" s="33">
        <v>10</v>
      </c>
      <c r="S304" s="35">
        <f t="shared" si="79"/>
        <v>1755.8000000000002</v>
      </c>
      <c r="T304" s="121">
        <v>15</v>
      </c>
      <c r="U304" s="35">
        <f t="shared" si="80"/>
        <v>2633.7000000000003</v>
      </c>
      <c r="V304" s="33">
        <v>15</v>
      </c>
      <c r="W304" s="35">
        <f t="shared" si="81"/>
        <v>2633.7000000000003</v>
      </c>
      <c r="X304" s="121">
        <v>10</v>
      </c>
      <c r="Y304" s="35">
        <f t="shared" si="82"/>
        <v>1755.8000000000002</v>
      </c>
      <c r="Z304" s="83"/>
      <c r="AA304" s="327">
        <f t="shared" si="83"/>
        <v>50</v>
      </c>
      <c r="AB304" s="327">
        <f t="shared" si="89"/>
        <v>0</v>
      </c>
      <c r="AC304" s="311">
        <f t="shared" si="90"/>
        <v>12.5</v>
      </c>
      <c r="AD304" s="456">
        <f t="shared" si="84"/>
        <v>2194.75</v>
      </c>
      <c r="AG304">
        <v>40</v>
      </c>
      <c r="AH304">
        <v>7023.199999999999</v>
      </c>
      <c r="AI304" s="294" t="s">
        <v>1533</v>
      </c>
      <c r="AJ304" s="320">
        <f t="shared" si="92"/>
        <v>53.333333333333336</v>
      </c>
      <c r="AL304">
        <f t="shared" si="93"/>
        <v>0</v>
      </c>
    </row>
    <row r="305" spans="1:38" ht="21.75">
      <c r="A305" s="72">
        <v>10949</v>
      </c>
      <c r="B305" s="33">
        <v>303</v>
      </c>
      <c r="C305" s="83" t="s">
        <v>1165</v>
      </c>
      <c r="D305" s="277" t="s">
        <v>1164</v>
      </c>
      <c r="E305" s="260" t="s">
        <v>172</v>
      </c>
      <c r="F305" s="30">
        <v>1</v>
      </c>
      <c r="G305" s="29" t="s">
        <v>1386</v>
      </c>
      <c r="H305" s="33">
        <v>250</v>
      </c>
      <c r="I305" s="33" t="s">
        <v>390</v>
      </c>
      <c r="J305" s="46">
        <v>12</v>
      </c>
      <c r="K305" s="348">
        <v>2</v>
      </c>
      <c r="L305" s="120">
        <v>5.333333333333333</v>
      </c>
      <c r="M305" s="208">
        <f t="shared" si="78"/>
        <v>7.088888888888889</v>
      </c>
      <c r="N305" s="387">
        <v>2</v>
      </c>
      <c r="O305" s="208">
        <v>5</v>
      </c>
      <c r="P305" s="368">
        <v>175</v>
      </c>
      <c r="Q305" s="59">
        <f t="shared" si="91"/>
        <v>875</v>
      </c>
      <c r="R305" s="32">
        <v>1</v>
      </c>
      <c r="S305" s="35">
        <f t="shared" si="79"/>
        <v>175</v>
      </c>
      <c r="T305" s="121">
        <v>2</v>
      </c>
      <c r="U305" s="35">
        <f t="shared" si="80"/>
        <v>350</v>
      </c>
      <c r="V305" s="33">
        <v>2</v>
      </c>
      <c r="W305" s="35">
        <f t="shared" si="81"/>
        <v>350</v>
      </c>
      <c r="X305" s="121">
        <v>0</v>
      </c>
      <c r="Y305" s="35">
        <f t="shared" si="82"/>
        <v>0</v>
      </c>
      <c r="Z305" s="83"/>
      <c r="AA305" s="327">
        <f t="shared" si="83"/>
        <v>5</v>
      </c>
      <c r="AB305" s="327">
        <f t="shared" si="89"/>
        <v>0</v>
      </c>
      <c r="AC305" s="311">
        <f t="shared" si="90"/>
        <v>1.25</v>
      </c>
      <c r="AD305" s="456">
        <f t="shared" si="84"/>
        <v>218.75</v>
      </c>
      <c r="AG305">
        <v>4</v>
      </c>
      <c r="AH305">
        <v>700</v>
      </c>
      <c r="AI305" s="294" t="s">
        <v>1533</v>
      </c>
      <c r="AJ305" s="320">
        <f t="shared" si="92"/>
        <v>5.333333333333333</v>
      </c>
      <c r="AL305">
        <f t="shared" si="93"/>
        <v>0</v>
      </c>
    </row>
    <row r="306" spans="1:38" ht="21.75">
      <c r="A306" s="72">
        <v>10949</v>
      </c>
      <c r="B306" s="33">
        <v>304</v>
      </c>
      <c r="C306" s="83" t="s">
        <v>1167</v>
      </c>
      <c r="D306" s="277" t="s">
        <v>1166</v>
      </c>
      <c r="E306" s="260" t="s">
        <v>173</v>
      </c>
      <c r="F306" s="30">
        <v>1</v>
      </c>
      <c r="G306" s="29" t="s">
        <v>1386</v>
      </c>
      <c r="H306" s="32">
        <v>500</v>
      </c>
      <c r="I306" s="32" t="s">
        <v>390</v>
      </c>
      <c r="J306" s="46">
        <v>192</v>
      </c>
      <c r="K306" s="348">
        <v>180</v>
      </c>
      <c r="L306" s="120">
        <v>134.66666666666666</v>
      </c>
      <c r="M306" s="208">
        <f t="shared" si="78"/>
        <v>185.7777777777778</v>
      </c>
      <c r="N306" s="387">
        <v>26</v>
      </c>
      <c r="O306" s="208">
        <v>160</v>
      </c>
      <c r="P306" s="368">
        <v>125</v>
      </c>
      <c r="Q306" s="59">
        <f t="shared" si="91"/>
        <v>20000</v>
      </c>
      <c r="R306" s="33">
        <v>40</v>
      </c>
      <c r="S306" s="35">
        <f t="shared" si="79"/>
        <v>5000</v>
      </c>
      <c r="T306" s="121">
        <v>40</v>
      </c>
      <c r="U306" s="35">
        <f t="shared" si="80"/>
        <v>5000</v>
      </c>
      <c r="V306" s="33">
        <v>40</v>
      </c>
      <c r="W306" s="35">
        <f t="shared" si="81"/>
        <v>5000</v>
      </c>
      <c r="X306" s="121">
        <v>40</v>
      </c>
      <c r="Y306" s="35">
        <f t="shared" si="82"/>
        <v>5000</v>
      </c>
      <c r="Z306" s="83"/>
      <c r="AA306" s="327">
        <f t="shared" si="83"/>
        <v>160</v>
      </c>
      <c r="AB306" s="327">
        <f t="shared" si="89"/>
        <v>0</v>
      </c>
      <c r="AC306" s="311">
        <f t="shared" si="90"/>
        <v>40</v>
      </c>
      <c r="AD306" s="456">
        <f t="shared" si="84"/>
        <v>5000</v>
      </c>
      <c r="AG306">
        <v>101</v>
      </c>
      <c r="AH306">
        <v>12625</v>
      </c>
      <c r="AI306" s="294" t="s">
        <v>1537</v>
      </c>
      <c r="AJ306" s="320">
        <f t="shared" si="92"/>
        <v>134.66666666666666</v>
      </c>
      <c r="AL306">
        <f t="shared" si="93"/>
        <v>0</v>
      </c>
    </row>
    <row r="307" spans="1:38" ht="21.75">
      <c r="A307" s="72">
        <v>10949</v>
      </c>
      <c r="B307" s="33">
        <v>305</v>
      </c>
      <c r="C307" s="83" t="s">
        <v>1169</v>
      </c>
      <c r="D307" s="277" t="s">
        <v>1168</v>
      </c>
      <c r="E307" s="260" t="s">
        <v>174</v>
      </c>
      <c r="F307" s="30">
        <v>1</v>
      </c>
      <c r="G307" s="29" t="s">
        <v>1386</v>
      </c>
      <c r="H307" s="33">
        <v>500</v>
      </c>
      <c r="I307" s="33" t="s">
        <v>390</v>
      </c>
      <c r="J307" s="46">
        <v>241</v>
      </c>
      <c r="K307" s="348">
        <v>275</v>
      </c>
      <c r="L307" s="120">
        <v>220</v>
      </c>
      <c r="M307" s="208">
        <f t="shared" si="78"/>
        <v>269.8666666666667</v>
      </c>
      <c r="N307" s="387">
        <v>30</v>
      </c>
      <c r="O307" s="208">
        <v>240</v>
      </c>
      <c r="P307" s="368">
        <v>210</v>
      </c>
      <c r="Q307" s="59">
        <f t="shared" si="91"/>
        <v>50400</v>
      </c>
      <c r="R307" s="33">
        <v>60</v>
      </c>
      <c r="S307" s="35">
        <f t="shared" si="79"/>
        <v>12600</v>
      </c>
      <c r="T307" s="121">
        <v>60</v>
      </c>
      <c r="U307" s="35">
        <f t="shared" si="80"/>
        <v>12600</v>
      </c>
      <c r="V307" s="33">
        <v>60</v>
      </c>
      <c r="W307" s="35">
        <f t="shared" si="81"/>
        <v>12600</v>
      </c>
      <c r="X307" s="121">
        <v>60</v>
      </c>
      <c r="Y307" s="35">
        <f t="shared" si="82"/>
        <v>12600</v>
      </c>
      <c r="Z307" s="83"/>
      <c r="AA307" s="327">
        <f t="shared" si="83"/>
        <v>240</v>
      </c>
      <c r="AB307" s="327">
        <f t="shared" si="89"/>
        <v>0</v>
      </c>
      <c r="AC307" s="311">
        <f t="shared" si="90"/>
        <v>60</v>
      </c>
      <c r="AD307" s="456">
        <f t="shared" si="84"/>
        <v>12600</v>
      </c>
      <c r="AG307">
        <v>165</v>
      </c>
      <c r="AH307">
        <v>34650</v>
      </c>
      <c r="AI307" s="294" t="s">
        <v>1536</v>
      </c>
      <c r="AJ307" s="320">
        <f t="shared" si="92"/>
        <v>220</v>
      </c>
      <c r="AL307">
        <f t="shared" si="93"/>
        <v>0</v>
      </c>
    </row>
    <row r="308" spans="1:38" ht="21.75">
      <c r="A308" s="72">
        <v>10949</v>
      </c>
      <c r="B308" s="33">
        <v>306</v>
      </c>
      <c r="C308" s="83" t="s">
        <v>1171</v>
      </c>
      <c r="D308" s="277" t="s">
        <v>1170</v>
      </c>
      <c r="E308" s="260" t="s">
        <v>175</v>
      </c>
      <c r="F308" s="30">
        <v>1</v>
      </c>
      <c r="G308" s="29" t="s">
        <v>1386</v>
      </c>
      <c r="H308" s="33">
        <v>500</v>
      </c>
      <c r="I308" s="33" t="s">
        <v>390</v>
      </c>
      <c r="J308" s="46">
        <v>10</v>
      </c>
      <c r="K308" s="348">
        <v>14</v>
      </c>
      <c r="L308" s="120">
        <v>17.333333333333332</v>
      </c>
      <c r="M308" s="208">
        <f t="shared" si="78"/>
        <v>15.155555555555555</v>
      </c>
      <c r="N308" s="387">
        <v>1</v>
      </c>
      <c r="O308" s="208">
        <v>0</v>
      </c>
      <c r="P308" s="368">
        <v>500</v>
      </c>
      <c r="Q308" s="59">
        <f t="shared" si="91"/>
        <v>0</v>
      </c>
      <c r="R308" s="33">
        <v>0</v>
      </c>
      <c r="S308" s="35">
        <f t="shared" si="79"/>
        <v>0</v>
      </c>
      <c r="T308" s="121">
        <v>0</v>
      </c>
      <c r="U308" s="35">
        <f t="shared" si="80"/>
        <v>0</v>
      </c>
      <c r="V308" s="33">
        <v>0</v>
      </c>
      <c r="W308" s="35">
        <f t="shared" si="81"/>
        <v>0</v>
      </c>
      <c r="X308" s="121">
        <v>0</v>
      </c>
      <c r="Y308" s="35">
        <f t="shared" si="82"/>
        <v>0</v>
      </c>
      <c r="Z308" s="83"/>
      <c r="AA308" s="327">
        <f t="shared" si="83"/>
        <v>0</v>
      </c>
      <c r="AB308" s="327">
        <f t="shared" si="89"/>
        <v>0</v>
      </c>
      <c r="AC308" s="311">
        <f t="shared" si="90"/>
        <v>0</v>
      </c>
      <c r="AD308" s="456">
        <f t="shared" si="84"/>
        <v>0</v>
      </c>
      <c r="AG308">
        <v>13</v>
      </c>
      <c r="AH308">
        <v>6750</v>
      </c>
      <c r="AI308" s="294" t="s">
        <v>1454</v>
      </c>
      <c r="AJ308" s="320">
        <f t="shared" si="92"/>
        <v>17.333333333333332</v>
      </c>
      <c r="AL308">
        <f t="shared" si="93"/>
        <v>0</v>
      </c>
    </row>
    <row r="309" spans="1:38" ht="21.75">
      <c r="A309" s="72">
        <v>10949</v>
      </c>
      <c r="B309" s="33">
        <v>307</v>
      </c>
      <c r="C309" s="83" t="s">
        <v>1173</v>
      </c>
      <c r="D309" s="277" t="s">
        <v>1172</v>
      </c>
      <c r="E309" s="260" t="s">
        <v>417</v>
      </c>
      <c r="F309" s="30">
        <v>1</v>
      </c>
      <c r="G309" s="29" t="s">
        <v>1389</v>
      </c>
      <c r="H309" s="33">
        <v>1</v>
      </c>
      <c r="I309" s="33" t="s">
        <v>404</v>
      </c>
      <c r="J309" s="46">
        <v>100</v>
      </c>
      <c r="K309" s="348">
        <v>0</v>
      </c>
      <c r="L309" s="120">
        <v>66.66666666666666</v>
      </c>
      <c r="M309" s="208">
        <v>50</v>
      </c>
      <c r="N309" s="387">
        <v>0</v>
      </c>
      <c r="O309" s="208">
        <v>50</v>
      </c>
      <c r="P309" s="368">
        <v>8.13</v>
      </c>
      <c r="Q309" s="59">
        <f t="shared" si="91"/>
        <v>406.50000000000006</v>
      </c>
      <c r="R309" s="33">
        <v>0</v>
      </c>
      <c r="S309" s="35">
        <f t="shared" si="79"/>
        <v>0</v>
      </c>
      <c r="T309" s="121">
        <v>0</v>
      </c>
      <c r="U309" s="35">
        <f t="shared" si="80"/>
        <v>0</v>
      </c>
      <c r="V309" s="33">
        <v>50</v>
      </c>
      <c r="W309" s="35">
        <f t="shared" si="81"/>
        <v>406.50000000000006</v>
      </c>
      <c r="X309" s="121">
        <v>0</v>
      </c>
      <c r="Y309" s="35">
        <f t="shared" si="82"/>
        <v>0</v>
      </c>
      <c r="Z309" s="83"/>
      <c r="AA309" s="327">
        <f t="shared" si="83"/>
        <v>50</v>
      </c>
      <c r="AB309" s="327">
        <f t="shared" si="89"/>
        <v>0</v>
      </c>
      <c r="AC309" s="311">
        <f t="shared" si="90"/>
        <v>12.5</v>
      </c>
      <c r="AD309" s="456">
        <f t="shared" si="84"/>
        <v>101.62500000000001</v>
      </c>
      <c r="AG309">
        <v>50</v>
      </c>
      <c r="AH309">
        <v>406.5</v>
      </c>
      <c r="AI309" s="294" t="s">
        <v>1533</v>
      </c>
      <c r="AJ309" s="320">
        <f t="shared" si="92"/>
        <v>66.66666666666666</v>
      </c>
      <c r="AL309">
        <f t="shared" si="93"/>
        <v>0</v>
      </c>
    </row>
    <row r="310" spans="1:38" ht="21.75">
      <c r="A310" s="72">
        <v>10949</v>
      </c>
      <c r="B310" s="33">
        <v>308</v>
      </c>
      <c r="C310" s="83" t="s">
        <v>1175</v>
      </c>
      <c r="D310" s="277" t="s">
        <v>1174</v>
      </c>
      <c r="E310" s="260" t="s">
        <v>176</v>
      </c>
      <c r="F310" s="30">
        <v>1</v>
      </c>
      <c r="G310" s="29" t="s">
        <v>1386</v>
      </c>
      <c r="H310" s="33">
        <v>1000</v>
      </c>
      <c r="I310" s="33" t="s">
        <v>390</v>
      </c>
      <c r="J310" s="46">
        <v>7</v>
      </c>
      <c r="K310" s="348">
        <v>4</v>
      </c>
      <c r="L310" s="120">
        <v>0</v>
      </c>
      <c r="M310" s="208">
        <v>6</v>
      </c>
      <c r="N310" s="387">
        <v>2</v>
      </c>
      <c r="O310" s="208">
        <v>4</v>
      </c>
      <c r="P310" s="368">
        <v>1605</v>
      </c>
      <c r="Q310" s="59">
        <f t="shared" si="91"/>
        <v>6420</v>
      </c>
      <c r="R310" s="33">
        <v>1</v>
      </c>
      <c r="S310" s="35">
        <f t="shared" si="79"/>
        <v>1605</v>
      </c>
      <c r="T310" s="121">
        <v>1</v>
      </c>
      <c r="U310" s="35">
        <f t="shared" si="80"/>
        <v>1605</v>
      </c>
      <c r="V310" s="33">
        <v>1</v>
      </c>
      <c r="W310" s="35">
        <f t="shared" si="81"/>
        <v>1605</v>
      </c>
      <c r="X310" s="121">
        <v>1</v>
      </c>
      <c r="Y310" s="35">
        <f t="shared" si="82"/>
        <v>1605</v>
      </c>
      <c r="Z310" s="83"/>
      <c r="AA310" s="327">
        <f t="shared" si="83"/>
        <v>4</v>
      </c>
      <c r="AB310" s="327">
        <f t="shared" si="89"/>
        <v>0</v>
      </c>
      <c r="AC310" s="311">
        <f t="shared" si="90"/>
        <v>1</v>
      </c>
      <c r="AD310" s="456">
        <f t="shared" si="84"/>
        <v>1605</v>
      </c>
      <c r="AJ310" s="320">
        <f t="shared" si="92"/>
        <v>0</v>
      </c>
      <c r="AL310">
        <f t="shared" si="93"/>
        <v>0</v>
      </c>
    </row>
    <row r="311" spans="1:38" ht="21.75">
      <c r="A311" s="72">
        <v>10949</v>
      </c>
      <c r="B311" s="33">
        <v>309</v>
      </c>
      <c r="C311" s="83" t="s">
        <v>1177</v>
      </c>
      <c r="D311" s="277" t="s">
        <v>1176</v>
      </c>
      <c r="E311" s="260" t="s">
        <v>177</v>
      </c>
      <c r="F311" s="30">
        <v>1</v>
      </c>
      <c r="G311" s="29" t="s">
        <v>1389</v>
      </c>
      <c r="H311" s="33">
        <v>1</v>
      </c>
      <c r="I311" s="33" t="s">
        <v>407</v>
      </c>
      <c r="J311" s="46">
        <v>204</v>
      </c>
      <c r="K311" s="348">
        <v>191</v>
      </c>
      <c r="L311" s="120">
        <v>256</v>
      </c>
      <c r="M311" s="208">
        <v>280</v>
      </c>
      <c r="N311" s="387">
        <v>0</v>
      </c>
      <c r="O311" s="208">
        <v>280</v>
      </c>
      <c r="P311" s="368">
        <v>640</v>
      </c>
      <c r="Q311" s="59">
        <f t="shared" si="91"/>
        <v>179200</v>
      </c>
      <c r="R311" s="33">
        <v>70</v>
      </c>
      <c r="S311" s="35">
        <f t="shared" si="79"/>
        <v>44800</v>
      </c>
      <c r="T311" s="121">
        <v>70</v>
      </c>
      <c r="U311" s="35">
        <f t="shared" si="80"/>
        <v>44800</v>
      </c>
      <c r="V311" s="33">
        <v>70</v>
      </c>
      <c r="W311" s="35">
        <f t="shared" si="81"/>
        <v>44800</v>
      </c>
      <c r="X311" s="121">
        <v>70</v>
      </c>
      <c r="Y311" s="35">
        <f t="shared" si="82"/>
        <v>44800</v>
      </c>
      <c r="Z311" s="83"/>
      <c r="AA311" s="327">
        <f t="shared" si="83"/>
        <v>280</v>
      </c>
      <c r="AB311" s="327">
        <f t="shared" si="89"/>
        <v>0</v>
      </c>
      <c r="AC311" s="311">
        <f t="shared" si="90"/>
        <v>70</v>
      </c>
      <c r="AD311" s="456">
        <f t="shared" si="84"/>
        <v>44800</v>
      </c>
      <c r="AG311">
        <v>192</v>
      </c>
      <c r="AH311">
        <v>119040</v>
      </c>
      <c r="AI311" s="294" t="s">
        <v>1455</v>
      </c>
      <c r="AJ311" s="320">
        <f t="shared" si="92"/>
        <v>256</v>
      </c>
      <c r="AL311">
        <f t="shared" si="93"/>
        <v>0</v>
      </c>
    </row>
    <row r="312" spans="1:38" ht="21.75">
      <c r="A312" s="72">
        <v>10949</v>
      </c>
      <c r="B312" s="33">
        <v>310</v>
      </c>
      <c r="C312" s="83" t="s">
        <v>1179</v>
      </c>
      <c r="D312" s="277" t="s">
        <v>1178</v>
      </c>
      <c r="E312" s="392" t="s">
        <v>178</v>
      </c>
      <c r="F312" s="30">
        <v>1</v>
      </c>
      <c r="G312" s="29" t="s">
        <v>1389</v>
      </c>
      <c r="H312" s="33">
        <v>1</v>
      </c>
      <c r="I312" s="33" t="s">
        <v>407</v>
      </c>
      <c r="J312" s="46">
        <v>2361</v>
      </c>
      <c r="K312" s="348">
        <v>2070</v>
      </c>
      <c r="L312" s="120">
        <v>2560</v>
      </c>
      <c r="M312" s="208">
        <v>2688</v>
      </c>
      <c r="N312" s="387">
        <v>288</v>
      </c>
      <c r="O312" s="208">
        <v>2400</v>
      </c>
      <c r="P312" s="368">
        <v>220.2109</v>
      </c>
      <c r="Q312" s="59">
        <f t="shared" si="91"/>
        <v>528506.16</v>
      </c>
      <c r="R312" s="33">
        <v>600</v>
      </c>
      <c r="S312" s="35">
        <f t="shared" si="79"/>
        <v>132126.54</v>
      </c>
      <c r="T312" s="121">
        <v>600</v>
      </c>
      <c r="U312" s="35">
        <f t="shared" si="80"/>
        <v>132126.54</v>
      </c>
      <c r="V312" s="33">
        <v>600</v>
      </c>
      <c r="W312" s="35">
        <f t="shared" si="81"/>
        <v>132126.54</v>
      </c>
      <c r="X312" s="121">
        <v>600</v>
      </c>
      <c r="Y312" s="35">
        <f t="shared" si="82"/>
        <v>132126.54</v>
      </c>
      <c r="Z312" s="83"/>
      <c r="AA312" s="327">
        <f t="shared" si="83"/>
        <v>2400</v>
      </c>
      <c r="AB312" s="327">
        <f t="shared" si="89"/>
        <v>0</v>
      </c>
      <c r="AC312" s="311">
        <f t="shared" si="90"/>
        <v>600</v>
      </c>
      <c r="AD312" s="456">
        <f t="shared" si="84"/>
        <v>132126.54</v>
      </c>
      <c r="AG312">
        <v>1920</v>
      </c>
      <c r="AH312">
        <v>419174.3999999999</v>
      </c>
      <c r="AI312" s="294" t="s">
        <v>1455</v>
      </c>
      <c r="AJ312" s="320">
        <f t="shared" si="92"/>
        <v>2560</v>
      </c>
      <c r="AL312">
        <f t="shared" si="93"/>
        <v>0</v>
      </c>
    </row>
    <row r="313" spans="1:38" ht="21.75">
      <c r="A313" s="72">
        <v>10949</v>
      </c>
      <c r="B313" s="33">
        <v>311</v>
      </c>
      <c r="C313" s="83" t="s">
        <v>1181</v>
      </c>
      <c r="D313" s="277" t="s">
        <v>1180</v>
      </c>
      <c r="E313" s="424" t="s">
        <v>179</v>
      </c>
      <c r="F313" s="30">
        <v>1</v>
      </c>
      <c r="G313" s="29" t="s">
        <v>1386</v>
      </c>
      <c r="H313" s="33">
        <v>100</v>
      </c>
      <c r="I313" s="33" t="s">
        <v>390</v>
      </c>
      <c r="J313" s="46">
        <v>730</v>
      </c>
      <c r="K313" s="348">
        <v>908</v>
      </c>
      <c r="L313" s="120">
        <v>978.6666666666667</v>
      </c>
      <c r="M313" s="208">
        <v>1037</v>
      </c>
      <c r="N313" s="387">
        <v>437</v>
      </c>
      <c r="O313" s="208">
        <v>600</v>
      </c>
      <c r="P313" s="368">
        <v>34</v>
      </c>
      <c r="Q313" s="59">
        <f t="shared" si="91"/>
        <v>20400</v>
      </c>
      <c r="R313" s="33">
        <v>0</v>
      </c>
      <c r="S313" s="35">
        <f t="shared" si="79"/>
        <v>0</v>
      </c>
      <c r="T313" s="121">
        <v>200</v>
      </c>
      <c r="U313" s="35">
        <f t="shared" si="80"/>
        <v>6800</v>
      </c>
      <c r="V313" s="33">
        <v>200</v>
      </c>
      <c r="W313" s="35">
        <f t="shared" si="81"/>
        <v>6800</v>
      </c>
      <c r="X313" s="121">
        <v>200</v>
      </c>
      <c r="Y313" s="35">
        <f t="shared" si="82"/>
        <v>6800</v>
      </c>
      <c r="Z313" s="83"/>
      <c r="AA313" s="327">
        <f t="shared" si="83"/>
        <v>600</v>
      </c>
      <c r="AB313" s="327">
        <f t="shared" si="89"/>
        <v>0</v>
      </c>
      <c r="AC313" s="311">
        <f t="shared" si="90"/>
        <v>150</v>
      </c>
      <c r="AD313" s="456">
        <f t="shared" si="84"/>
        <v>5100</v>
      </c>
      <c r="AG313">
        <v>734</v>
      </c>
      <c r="AH313">
        <v>24956</v>
      </c>
      <c r="AI313" s="294" t="s">
        <v>1537</v>
      </c>
      <c r="AJ313" s="320">
        <f t="shared" si="92"/>
        <v>978.6666666666667</v>
      </c>
      <c r="AL313">
        <f t="shared" si="93"/>
        <v>0</v>
      </c>
    </row>
    <row r="314" spans="1:38" ht="21.75">
      <c r="A314" s="72">
        <v>10949</v>
      </c>
      <c r="B314" s="33">
        <v>312</v>
      </c>
      <c r="C314" s="83" t="s">
        <v>1183</v>
      </c>
      <c r="D314" s="277" t="s">
        <v>1182</v>
      </c>
      <c r="E314" s="424" t="s">
        <v>180</v>
      </c>
      <c r="F314" s="30">
        <v>1</v>
      </c>
      <c r="G314" s="29" t="s">
        <v>1389</v>
      </c>
      <c r="H314" s="33">
        <v>1</v>
      </c>
      <c r="I314" s="33" t="s">
        <v>404</v>
      </c>
      <c r="J314" s="46">
        <v>6710</v>
      </c>
      <c r="K314" s="348">
        <v>5430</v>
      </c>
      <c r="L314" s="120">
        <v>4320</v>
      </c>
      <c r="M314" s="208">
        <f t="shared" si="78"/>
        <v>6035.333333333334</v>
      </c>
      <c r="N314" s="387">
        <v>535</v>
      </c>
      <c r="O314" s="208">
        <v>5500</v>
      </c>
      <c r="P314" s="368">
        <v>4.28</v>
      </c>
      <c r="Q314" s="59">
        <f t="shared" si="91"/>
        <v>23540</v>
      </c>
      <c r="R314" s="33">
        <v>1400</v>
      </c>
      <c r="S314" s="35">
        <f t="shared" si="79"/>
        <v>5992</v>
      </c>
      <c r="T314" s="121">
        <v>1300</v>
      </c>
      <c r="U314" s="35">
        <f t="shared" si="80"/>
        <v>5564</v>
      </c>
      <c r="V314" s="33">
        <v>1500</v>
      </c>
      <c r="W314" s="35">
        <f t="shared" si="81"/>
        <v>6420</v>
      </c>
      <c r="X314" s="121">
        <v>1300</v>
      </c>
      <c r="Y314" s="35">
        <f t="shared" si="82"/>
        <v>5564</v>
      </c>
      <c r="Z314" s="83"/>
      <c r="AA314" s="327">
        <f t="shared" si="83"/>
        <v>5500</v>
      </c>
      <c r="AB314" s="327">
        <f t="shared" si="89"/>
        <v>0</v>
      </c>
      <c r="AC314" s="311">
        <f t="shared" si="90"/>
        <v>1375</v>
      </c>
      <c r="AD314" s="456">
        <f t="shared" si="84"/>
        <v>5885</v>
      </c>
      <c r="AG314">
        <v>3240</v>
      </c>
      <c r="AH314">
        <v>13608</v>
      </c>
      <c r="AI314" s="294" t="s">
        <v>1537</v>
      </c>
      <c r="AJ314" s="320">
        <f t="shared" si="92"/>
        <v>4320</v>
      </c>
      <c r="AL314">
        <f t="shared" si="93"/>
        <v>0</v>
      </c>
    </row>
    <row r="315" spans="1:38" ht="21.75">
      <c r="A315" s="72">
        <v>10949</v>
      </c>
      <c r="B315" s="33">
        <v>313</v>
      </c>
      <c r="C315" s="83" t="s">
        <v>1185</v>
      </c>
      <c r="D315" s="277" t="s">
        <v>1184</v>
      </c>
      <c r="E315" s="404" t="s">
        <v>181</v>
      </c>
      <c r="F315" s="30">
        <v>1</v>
      </c>
      <c r="G315" s="29" t="s">
        <v>1389</v>
      </c>
      <c r="H315" s="33">
        <v>1</v>
      </c>
      <c r="I315" s="33" t="s">
        <v>407</v>
      </c>
      <c r="J315" s="46">
        <v>56</v>
      </c>
      <c r="K315" s="348">
        <v>52</v>
      </c>
      <c r="L315" s="120">
        <v>72</v>
      </c>
      <c r="M315" s="208">
        <v>80</v>
      </c>
      <c r="N315" s="387">
        <v>20</v>
      </c>
      <c r="O315" s="208">
        <v>60</v>
      </c>
      <c r="P315" s="368">
        <v>94.7826</v>
      </c>
      <c r="Q315" s="59">
        <f t="shared" si="91"/>
        <v>5686.956</v>
      </c>
      <c r="R315" s="33">
        <v>0</v>
      </c>
      <c r="S315" s="35">
        <f t="shared" si="79"/>
        <v>0</v>
      </c>
      <c r="T315" s="121">
        <v>20</v>
      </c>
      <c r="U315" s="35">
        <f t="shared" si="80"/>
        <v>1895.652</v>
      </c>
      <c r="V315" s="33">
        <v>20</v>
      </c>
      <c r="W315" s="35">
        <f t="shared" si="81"/>
        <v>1895.652</v>
      </c>
      <c r="X315" s="121">
        <v>20</v>
      </c>
      <c r="Y315" s="35">
        <f t="shared" si="82"/>
        <v>1895.652</v>
      </c>
      <c r="Z315" s="83"/>
      <c r="AA315" s="327">
        <f t="shared" si="83"/>
        <v>60</v>
      </c>
      <c r="AB315" s="327">
        <f t="shared" si="89"/>
        <v>0</v>
      </c>
      <c r="AC315" s="311">
        <f t="shared" si="90"/>
        <v>15</v>
      </c>
      <c r="AD315" s="456">
        <f t="shared" si="84"/>
        <v>1421.739</v>
      </c>
      <c r="AG315">
        <v>54</v>
      </c>
      <c r="AH315">
        <v>5400</v>
      </c>
      <c r="AI315" s="294" t="s">
        <v>1454</v>
      </c>
      <c r="AJ315" s="320">
        <f t="shared" si="92"/>
        <v>72</v>
      </c>
      <c r="AL315">
        <f t="shared" si="93"/>
        <v>0</v>
      </c>
    </row>
    <row r="316" spans="1:38" ht="21.75">
      <c r="A316" s="72">
        <v>10949</v>
      </c>
      <c r="B316" s="33">
        <v>314</v>
      </c>
      <c r="C316" s="83" t="s">
        <v>1187</v>
      </c>
      <c r="D316" s="277" t="s">
        <v>1186</v>
      </c>
      <c r="E316" s="260" t="s">
        <v>182</v>
      </c>
      <c r="F316" s="30">
        <v>1</v>
      </c>
      <c r="G316" s="29" t="s">
        <v>1393</v>
      </c>
      <c r="H316" s="33">
        <v>100</v>
      </c>
      <c r="I316" s="33" t="s">
        <v>1394</v>
      </c>
      <c r="J316" s="46">
        <v>62</v>
      </c>
      <c r="K316" s="348">
        <v>89</v>
      </c>
      <c r="L316" s="120">
        <v>110.66666666666666</v>
      </c>
      <c r="M316" s="208">
        <f t="shared" si="78"/>
        <v>95.94444444444444</v>
      </c>
      <c r="N316" s="387">
        <v>35</v>
      </c>
      <c r="O316" s="208">
        <v>0</v>
      </c>
      <c r="P316" s="368">
        <v>255.2615</v>
      </c>
      <c r="Q316" s="59">
        <f t="shared" si="91"/>
        <v>0</v>
      </c>
      <c r="R316" s="32">
        <v>0</v>
      </c>
      <c r="S316" s="35">
        <f t="shared" si="79"/>
        <v>0</v>
      </c>
      <c r="T316" s="121">
        <v>0</v>
      </c>
      <c r="U316" s="35">
        <f t="shared" si="80"/>
        <v>0</v>
      </c>
      <c r="V316" s="33">
        <v>0</v>
      </c>
      <c r="W316" s="35">
        <f t="shared" si="81"/>
        <v>0</v>
      </c>
      <c r="X316" s="121">
        <v>0</v>
      </c>
      <c r="Y316" s="35">
        <f t="shared" si="82"/>
        <v>0</v>
      </c>
      <c r="Z316" s="83"/>
      <c r="AA316" s="327">
        <f t="shared" si="83"/>
        <v>0</v>
      </c>
      <c r="AB316" s="327">
        <f t="shared" si="89"/>
        <v>0</v>
      </c>
      <c r="AC316" s="311">
        <f t="shared" si="90"/>
        <v>0</v>
      </c>
      <c r="AD316" s="456">
        <f t="shared" si="84"/>
        <v>0</v>
      </c>
      <c r="AG316">
        <v>83</v>
      </c>
      <c r="AH316">
        <v>21749.600000000002</v>
      </c>
      <c r="AI316" s="294" t="s">
        <v>1454</v>
      </c>
      <c r="AJ316" s="320">
        <f t="shared" si="92"/>
        <v>110.66666666666666</v>
      </c>
      <c r="AL316">
        <f t="shared" si="93"/>
        <v>0</v>
      </c>
    </row>
    <row r="317" spans="1:38" ht="21.75">
      <c r="A317" s="72">
        <v>10949</v>
      </c>
      <c r="B317" s="33">
        <v>315</v>
      </c>
      <c r="C317" s="83" t="s">
        <v>1189</v>
      </c>
      <c r="D317" s="277" t="s">
        <v>1188</v>
      </c>
      <c r="E317" s="260" t="s">
        <v>183</v>
      </c>
      <c r="F317" s="30">
        <v>1</v>
      </c>
      <c r="G317" s="29" t="s">
        <v>1393</v>
      </c>
      <c r="H317" s="33">
        <v>100</v>
      </c>
      <c r="I317" s="33" t="s">
        <v>1394</v>
      </c>
      <c r="J317" s="46">
        <v>74</v>
      </c>
      <c r="K317" s="348">
        <v>67</v>
      </c>
      <c r="L317" s="120">
        <v>72</v>
      </c>
      <c r="M317" s="208">
        <f t="shared" si="78"/>
        <v>78.10000000000001</v>
      </c>
      <c r="N317" s="387">
        <v>24</v>
      </c>
      <c r="O317" s="208">
        <v>0</v>
      </c>
      <c r="P317" s="368">
        <v>356.4667</v>
      </c>
      <c r="Q317" s="59">
        <f t="shared" si="91"/>
        <v>0</v>
      </c>
      <c r="R317" s="33">
        <v>0</v>
      </c>
      <c r="S317" s="35">
        <f t="shared" si="79"/>
        <v>0</v>
      </c>
      <c r="T317" s="121">
        <v>0</v>
      </c>
      <c r="U317" s="35">
        <f t="shared" si="80"/>
        <v>0</v>
      </c>
      <c r="V317" s="33">
        <v>0</v>
      </c>
      <c r="W317" s="35">
        <f t="shared" si="81"/>
        <v>0</v>
      </c>
      <c r="X317" s="121">
        <v>0</v>
      </c>
      <c r="Y317" s="35">
        <f t="shared" si="82"/>
        <v>0</v>
      </c>
      <c r="Z317" s="83"/>
      <c r="AA317" s="327">
        <f t="shared" si="83"/>
        <v>0</v>
      </c>
      <c r="AB317" s="327">
        <f t="shared" si="89"/>
        <v>0</v>
      </c>
      <c r="AC317" s="311">
        <f t="shared" si="90"/>
        <v>0</v>
      </c>
      <c r="AD317" s="456">
        <f t="shared" si="84"/>
        <v>0</v>
      </c>
      <c r="AG317">
        <v>54</v>
      </c>
      <c r="AH317">
        <v>18534</v>
      </c>
      <c r="AI317" s="294" t="s">
        <v>1456</v>
      </c>
      <c r="AJ317" s="320">
        <f t="shared" si="92"/>
        <v>72</v>
      </c>
      <c r="AL317">
        <f t="shared" si="93"/>
        <v>0</v>
      </c>
    </row>
    <row r="318" spans="1:35" ht="21.75">
      <c r="A318" s="72">
        <v>10949</v>
      </c>
      <c r="B318" s="33">
        <v>316</v>
      </c>
      <c r="C318" s="83"/>
      <c r="D318" s="277"/>
      <c r="E318" s="261" t="s">
        <v>1542</v>
      </c>
      <c r="F318" s="33">
        <v>1</v>
      </c>
      <c r="G318" s="40" t="s">
        <v>1386</v>
      </c>
      <c r="H318" s="33">
        <v>30</v>
      </c>
      <c r="I318" s="33" t="s">
        <v>390</v>
      </c>
      <c r="J318" s="37">
        <v>0</v>
      </c>
      <c r="K318" s="72">
        <v>0</v>
      </c>
      <c r="L318" s="120">
        <v>0</v>
      </c>
      <c r="M318" s="208">
        <f t="shared" si="78"/>
        <v>0</v>
      </c>
      <c r="N318" s="388">
        <v>0</v>
      </c>
      <c r="O318" s="208">
        <f>M318-N318</f>
        <v>0</v>
      </c>
      <c r="P318" s="368">
        <v>0</v>
      </c>
      <c r="Q318" s="59">
        <f t="shared" si="91"/>
        <v>0</v>
      </c>
      <c r="R318" s="33">
        <v>0</v>
      </c>
      <c r="S318" s="35">
        <f t="shared" si="79"/>
        <v>0</v>
      </c>
      <c r="T318" s="33">
        <v>0</v>
      </c>
      <c r="U318" s="35">
        <f t="shared" si="80"/>
        <v>0</v>
      </c>
      <c r="V318" s="33">
        <v>0</v>
      </c>
      <c r="W318" s="35">
        <f t="shared" si="81"/>
        <v>0</v>
      </c>
      <c r="X318" s="33">
        <v>0</v>
      </c>
      <c r="Y318" s="35">
        <f t="shared" si="82"/>
        <v>0</v>
      </c>
      <c r="Z318" s="83"/>
      <c r="AA318" s="327">
        <f t="shared" si="83"/>
        <v>0</v>
      </c>
      <c r="AB318" s="327">
        <f t="shared" si="89"/>
        <v>0</v>
      </c>
      <c r="AD318" s="456">
        <f t="shared" si="84"/>
        <v>0</v>
      </c>
      <c r="AG318">
        <v>6</v>
      </c>
      <c r="AH318">
        <v>1155.6</v>
      </c>
      <c r="AI318" s="294" t="s">
        <v>1533</v>
      </c>
    </row>
    <row r="319" spans="1:38" ht="21.75">
      <c r="A319" s="72">
        <v>10949</v>
      </c>
      <c r="B319" s="33">
        <v>317</v>
      </c>
      <c r="C319" s="83" t="s">
        <v>1191</v>
      </c>
      <c r="D319" s="277" t="s">
        <v>1190</v>
      </c>
      <c r="E319" s="260" t="s">
        <v>435</v>
      </c>
      <c r="F319" s="30">
        <v>1</v>
      </c>
      <c r="G319" s="29" t="s">
        <v>1389</v>
      </c>
      <c r="H319" s="33">
        <v>1</v>
      </c>
      <c r="I319" s="33" t="s">
        <v>403</v>
      </c>
      <c r="J319" s="46">
        <v>90</v>
      </c>
      <c r="K319" s="348">
        <v>51</v>
      </c>
      <c r="L319" s="120">
        <v>29.333333333333336</v>
      </c>
      <c r="M319" s="208">
        <f t="shared" si="78"/>
        <v>62.45555555555556</v>
      </c>
      <c r="N319" s="387">
        <v>2</v>
      </c>
      <c r="O319" s="208">
        <v>60</v>
      </c>
      <c r="P319" s="368">
        <v>34</v>
      </c>
      <c r="Q319" s="59">
        <f>P319*O319</f>
        <v>2040</v>
      </c>
      <c r="R319" s="33">
        <v>0</v>
      </c>
      <c r="S319" s="35">
        <f t="shared" si="79"/>
        <v>0</v>
      </c>
      <c r="T319" s="121">
        <v>20</v>
      </c>
      <c r="U319" s="35">
        <f t="shared" si="80"/>
        <v>680</v>
      </c>
      <c r="V319" s="33">
        <v>20</v>
      </c>
      <c r="W319" s="35">
        <f t="shared" si="81"/>
        <v>680</v>
      </c>
      <c r="X319" s="121">
        <v>20</v>
      </c>
      <c r="Y319" s="35">
        <f t="shared" si="82"/>
        <v>680</v>
      </c>
      <c r="Z319" s="83"/>
      <c r="AA319" s="327">
        <f t="shared" si="83"/>
        <v>60</v>
      </c>
      <c r="AB319" s="327">
        <f t="shared" si="89"/>
        <v>0</v>
      </c>
      <c r="AC319" s="311">
        <f>O319/4</f>
        <v>15</v>
      </c>
      <c r="AD319" s="456">
        <f t="shared" si="84"/>
        <v>510</v>
      </c>
      <c r="AG319">
        <v>22</v>
      </c>
      <c r="AH319">
        <v>748</v>
      </c>
      <c r="AI319" s="294" t="s">
        <v>1454</v>
      </c>
      <c r="AJ319" s="320">
        <f>AG319/9*12</f>
        <v>29.333333333333336</v>
      </c>
      <c r="AL319">
        <f>AK319/H319</f>
        <v>0</v>
      </c>
    </row>
    <row r="320" spans="1:38" ht="21.75">
      <c r="A320" s="72">
        <v>10949</v>
      </c>
      <c r="B320" s="33">
        <v>318</v>
      </c>
      <c r="C320" s="83" t="s">
        <v>1193</v>
      </c>
      <c r="D320" s="277" t="s">
        <v>1192</v>
      </c>
      <c r="E320" s="261" t="s">
        <v>609</v>
      </c>
      <c r="F320" s="30">
        <v>1</v>
      </c>
      <c r="G320" s="40" t="s">
        <v>1386</v>
      </c>
      <c r="H320" s="38">
        <v>60</v>
      </c>
      <c r="I320" s="38" t="s">
        <v>390</v>
      </c>
      <c r="J320" s="33">
        <v>0</v>
      </c>
      <c r="K320" s="348">
        <v>360</v>
      </c>
      <c r="L320" s="120">
        <v>160</v>
      </c>
      <c r="M320" s="208">
        <v>180</v>
      </c>
      <c r="N320" s="387">
        <v>20</v>
      </c>
      <c r="O320" s="208">
        <v>160</v>
      </c>
      <c r="P320" s="377">
        <v>126</v>
      </c>
      <c r="Q320" s="59">
        <f>P320*O320</f>
        <v>20160</v>
      </c>
      <c r="R320" s="33">
        <v>40</v>
      </c>
      <c r="S320" s="35">
        <f t="shared" si="79"/>
        <v>5040</v>
      </c>
      <c r="T320" s="121">
        <v>40</v>
      </c>
      <c r="U320" s="35">
        <f t="shared" si="80"/>
        <v>5040</v>
      </c>
      <c r="V320" s="33">
        <v>40</v>
      </c>
      <c r="W320" s="35">
        <f t="shared" si="81"/>
        <v>5040</v>
      </c>
      <c r="X320" s="121">
        <v>40</v>
      </c>
      <c r="Y320" s="35">
        <f t="shared" si="82"/>
        <v>5040</v>
      </c>
      <c r="Z320" s="83"/>
      <c r="AA320" s="327">
        <f t="shared" si="83"/>
        <v>160</v>
      </c>
      <c r="AB320" s="327">
        <f t="shared" si="89"/>
        <v>0</v>
      </c>
      <c r="AC320" s="311">
        <f>O320/4</f>
        <v>40</v>
      </c>
      <c r="AD320" s="456">
        <f t="shared" si="84"/>
        <v>5040</v>
      </c>
      <c r="AG320">
        <v>120</v>
      </c>
      <c r="AH320">
        <v>14400</v>
      </c>
      <c r="AI320" s="294" t="s">
        <v>1537</v>
      </c>
      <c r="AJ320" s="320">
        <f>AG320/9*12</f>
        <v>160</v>
      </c>
      <c r="AL320">
        <f>AK320/H320</f>
        <v>0</v>
      </c>
    </row>
    <row r="321" spans="1:38" ht="21.75">
      <c r="A321" s="72">
        <v>10949</v>
      </c>
      <c r="B321" s="33">
        <v>319</v>
      </c>
      <c r="C321" s="83" t="s">
        <v>1195</v>
      </c>
      <c r="D321" s="277" t="s">
        <v>1194</v>
      </c>
      <c r="E321" s="261" t="s">
        <v>610</v>
      </c>
      <c r="F321" s="30">
        <v>1</v>
      </c>
      <c r="G321" s="40" t="s">
        <v>1386</v>
      </c>
      <c r="H321" s="38">
        <v>60</v>
      </c>
      <c r="I321" s="38" t="s">
        <v>390</v>
      </c>
      <c r="J321" s="33">
        <v>600</v>
      </c>
      <c r="K321" s="348">
        <v>600</v>
      </c>
      <c r="L321" s="120">
        <v>680</v>
      </c>
      <c r="M321" s="208">
        <v>700</v>
      </c>
      <c r="N321" s="387">
        <v>100</v>
      </c>
      <c r="O321" s="208">
        <v>600</v>
      </c>
      <c r="P321" s="379">
        <v>200</v>
      </c>
      <c r="Q321" s="59">
        <f>P321*O321</f>
        <v>120000</v>
      </c>
      <c r="R321" s="33">
        <v>150</v>
      </c>
      <c r="S321" s="35">
        <f t="shared" si="79"/>
        <v>30000</v>
      </c>
      <c r="T321" s="121">
        <v>150</v>
      </c>
      <c r="U321" s="35">
        <f t="shared" si="80"/>
        <v>30000</v>
      </c>
      <c r="V321" s="33">
        <v>150</v>
      </c>
      <c r="W321" s="35">
        <f t="shared" si="81"/>
        <v>30000</v>
      </c>
      <c r="X321" s="121">
        <v>150</v>
      </c>
      <c r="Y321" s="35">
        <f t="shared" si="82"/>
        <v>30000</v>
      </c>
      <c r="Z321" s="83"/>
      <c r="AA321" s="327">
        <f t="shared" si="83"/>
        <v>600</v>
      </c>
      <c r="AB321" s="327">
        <f t="shared" si="89"/>
        <v>0</v>
      </c>
      <c r="AC321" s="311">
        <f>O321/4</f>
        <v>150</v>
      </c>
      <c r="AD321" s="456">
        <f t="shared" si="84"/>
        <v>30000</v>
      </c>
      <c r="AG321">
        <v>510</v>
      </c>
      <c r="AH321">
        <v>102000</v>
      </c>
      <c r="AI321" s="294" t="s">
        <v>1536</v>
      </c>
      <c r="AJ321" s="320">
        <f>AG321/9*12</f>
        <v>680</v>
      </c>
      <c r="AL321">
        <f>AK321/H321</f>
        <v>0</v>
      </c>
    </row>
    <row r="322" spans="1:42" ht="21.75">
      <c r="A322" s="72">
        <v>10949</v>
      </c>
      <c r="B322" s="33">
        <v>320</v>
      </c>
      <c r="C322" s="83"/>
      <c r="D322" s="277"/>
      <c r="E322" s="360" t="s">
        <v>1543</v>
      </c>
      <c r="F322" s="40">
        <v>1</v>
      </c>
      <c r="G322" s="40" t="s">
        <v>1386</v>
      </c>
      <c r="H322" s="33">
        <v>30</v>
      </c>
      <c r="I322" s="33" t="s">
        <v>390</v>
      </c>
      <c r="J322" s="33">
        <v>0</v>
      </c>
      <c r="K322" s="46">
        <v>0</v>
      </c>
      <c r="L322" s="120">
        <v>21</v>
      </c>
      <c r="M322" s="208">
        <v>25</v>
      </c>
      <c r="N322" s="406">
        <v>0</v>
      </c>
      <c r="O322" s="208">
        <v>0</v>
      </c>
      <c r="P322" s="368">
        <v>0</v>
      </c>
      <c r="Q322" s="59">
        <f>P322*O322</f>
        <v>0</v>
      </c>
      <c r="R322" s="33">
        <v>0</v>
      </c>
      <c r="S322" s="35">
        <f t="shared" si="79"/>
        <v>0</v>
      </c>
      <c r="T322" s="33">
        <v>0</v>
      </c>
      <c r="U322" s="35">
        <f t="shared" si="80"/>
        <v>0</v>
      </c>
      <c r="V322" s="33">
        <v>0</v>
      </c>
      <c r="W322" s="35">
        <f t="shared" si="81"/>
        <v>0</v>
      </c>
      <c r="X322" s="33">
        <v>0</v>
      </c>
      <c r="Y322" s="35">
        <f t="shared" si="82"/>
        <v>0</v>
      </c>
      <c r="Z322" s="40"/>
      <c r="AA322" s="327">
        <f t="shared" si="83"/>
        <v>0</v>
      </c>
      <c r="AB322" s="327">
        <f t="shared" si="89"/>
        <v>0</v>
      </c>
      <c r="AC322" s="413"/>
      <c r="AD322" s="456">
        <f t="shared" si="84"/>
        <v>0</v>
      </c>
      <c r="AE322" s="414"/>
      <c r="AF322" s="414"/>
      <c r="AG322" s="2">
        <v>16</v>
      </c>
      <c r="AH322" s="2">
        <v>0</v>
      </c>
      <c r="AI322" s="415"/>
      <c r="AJ322" s="320">
        <f>AG322/9*12</f>
        <v>21.333333333333332</v>
      </c>
      <c r="AK322" s="2"/>
      <c r="AL322" s="2"/>
      <c r="AM322" s="2"/>
      <c r="AN322" s="2"/>
      <c r="AO322" s="2"/>
      <c r="AP322" s="2"/>
    </row>
    <row r="323" spans="1:38" ht="21.75">
      <c r="A323" s="72">
        <v>10949</v>
      </c>
      <c r="B323" s="33">
        <v>321</v>
      </c>
      <c r="C323" s="83" t="s">
        <v>1197</v>
      </c>
      <c r="D323" s="277" t="s">
        <v>1196</v>
      </c>
      <c r="E323" s="260" t="s">
        <v>184</v>
      </c>
      <c r="F323" s="30">
        <v>1</v>
      </c>
      <c r="G323" s="29" t="s">
        <v>1386</v>
      </c>
      <c r="H323" s="33">
        <v>500</v>
      </c>
      <c r="I323" s="33" t="s">
        <v>390</v>
      </c>
      <c r="J323" s="46">
        <v>40</v>
      </c>
      <c r="K323" s="348">
        <v>48</v>
      </c>
      <c r="L323" s="120">
        <v>44</v>
      </c>
      <c r="M323" s="208">
        <f aca="true" t="shared" si="94" ref="M323:M384">(J323+K323+L323)/3*1.1</f>
        <v>48.400000000000006</v>
      </c>
      <c r="N323" s="387">
        <v>8</v>
      </c>
      <c r="O323" s="208">
        <v>40</v>
      </c>
      <c r="P323" s="368">
        <v>390</v>
      </c>
      <c r="Q323" s="59">
        <f aca="true" t="shared" si="95" ref="Q323:Q357">P323*O323</f>
        <v>15600</v>
      </c>
      <c r="R323" s="33">
        <v>20</v>
      </c>
      <c r="S323" s="35">
        <f aca="true" t="shared" si="96" ref="S323:S386">R323*P323</f>
        <v>7800</v>
      </c>
      <c r="T323" s="121">
        <v>0</v>
      </c>
      <c r="U323" s="35">
        <f aca="true" t="shared" si="97" ref="U323:U386">T323*P323</f>
        <v>0</v>
      </c>
      <c r="V323" s="33">
        <v>20</v>
      </c>
      <c r="W323" s="35">
        <f aca="true" t="shared" si="98" ref="W323:W386">V323*P323</f>
        <v>7800</v>
      </c>
      <c r="X323" s="121">
        <v>0</v>
      </c>
      <c r="Y323" s="35">
        <f aca="true" t="shared" si="99" ref="Y323:Y386">X323*P323</f>
        <v>0</v>
      </c>
      <c r="Z323" s="83"/>
      <c r="AA323" s="327">
        <f aca="true" t="shared" si="100" ref="AA323:AA386">R323+T323+V323+X323</f>
        <v>40</v>
      </c>
      <c r="AB323" s="327">
        <f t="shared" si="89"/>
        <v>0</v>
      </c>
      <c r="AC323" s="311">
        <f aca="true" t="shared" si="101" ref="AC323:AC356">O323/4</f>
        <v>10</v>
      </c>
      <c r="AD323" s="456">
        <f t="shared" si="84"/>
        <v>3900</v>
      </c>
      <c r="AG323">
        <v>33</v>
      </c>
      <c r="AH323">
        <v>12837</v>
      </c>
      <c r="AI323" s="294" t="s">
        <v>1537</v>
      </c>
      <c r="AJ323" s="320">
        <f aca="true" t="shared" si="102" ref="AJ323:AJ356">AG323/9*12</f>
        <v>44</v>
      </c>
      <c r="AL323">
        <f aca="true" t="shared" si="103" ref="AL323:AL339">AK323/H323</f>
        <v>0</v>
      </c>
    </row>
    <row r="324" spans="1:38" ht="21.75">
      <c r="A324" s="72">
        <v>10949</v>
      </c>
      <c r="B324" s="33">
        <v>322</v>
      </c>
      <c r="C324" s="83" t="s">
        <v>1199</v>
      </c>
      <c r="D324" s="277" t="s">
        <v>1198</v>
      </c>
      <c r="E324" s="260" t="s">
        <v>185</v>
      </c>
      <c r="F324" s="30">
        <v>1</v>
      </c>
      <c r="G324" s="29" t="s">
        <v>1398</v>
      </c>
      <c r="H324" s="33">
        <v>450</v>
      </c>
      <c r="I324" s="33" t="s">
        <v>1391</v>
      </c>
      <c r="J324" s="46">
        <v>2411</v>
      </c>
      <c r="K324" s="348">
        <v>2341</v>
      </c>
      <c r="L324" s="120">
        <v>1858.6666666666665</v>
      </c>
      <c r="M324" s="208">
        <f t="shared" si="94"/>
        <v>2423.911111111111</v>
      </c>
      <c r="N324" s="387">
        <v>144</v>
      </c>
      <c r="O324" s="208">
        <v>2280</v>
      </c>
      <c r="P324" s="368">
        <v>28</v>
      </c>
      <c r="Q324" s="59">
        <f t="shared" si="95"/>
        <v>63840</v>
      </c>
      <c r="R324" s="33">
        <v>600</v>
      </c>
      <c r="S324" s="35">
        <f t="shared" si="96"/>
        <v>16800</v>
      </c>
      <c r="T324" s="121">
        <v>560</v>
      </c>
      <c r="U324" s="35">
        <f t="shared" si="97"/>
        <v>15680</v>
      </c>
      <c r="V324" s="33">
        <v>560</v>
      </c>
      <c r="W324" s="35">
        <f t="shared" si="98"/>
        <v>15680</v>
      </c>
      <c r="X324" s="121">
        <v>560</v>
      </c>
      <c r="Y324" s="35">
        <f t="shared" si="99"/>
        <v>15680</v>
      </c>
      <c r="Z324" s="83"/>
      <c r="AA324" s="327">
        <f t="shared" si="100"/>
        <v>2280</v>
      </c>
      <c r="AB324" s="327">
        <f t="shared" si="89"/>
        <v>0</v>
      </c>
      <c r="AC324" s="311">
        <f t="shared" si="101"/>
        <v>570</v>
      </c>
      <c r="AD324" s="456">
        <f aca="true" t="shared" si="104" ref="AD324:AD386">Q324/4</f>
        <v>15960</v>
      </c>
      <c r="AG324">
        <v>1394</v>
      </c>
      <c r="AH324">
        <v>38781.079999999834</v>
      </c>
      <c r="AI324" s="294" t="s">
        <v>1536</v>
      </c>
      <c r="AJ324" s="320">
        <f t="shared" si="102"/>
        <v>1858.6666666666665</v>
      </c>
      <c r="AL324">
        <f t="shared" si="103"/>
        <v>0</v>
      </c>
    </row>
    <row r="325" spans="1:38" ht="21.75">
      <c r="A325" s="72">
        <v>10949</v>
      </c>
      <c r="B325" s="33">
        <v>323</v>
      </c>
      <c r="C325" s="83" t="s">
        <v>1200</v>
      </c>
      <c r="D325" s="277" t="s">
        <v>1198</v>
      </c>
      <c r="E325" s="260" t="s">
        <v>436</v>
      </c>
      <c r="F325" s="30">
        <v>1</v>
      </c>
      <c r="G325" s="29" t="s">
        <v>1398</v>
      </c>
      <c r="H325" s="33">
        <v>60</v>
      </c>
      <c r="I325" s="33" t="s">
        <v>1391</v>
      </c>
      <c r="J325" s="68">
        <v>3700</v>
      </c>
      <c r="K325" s="352">
        <v>5690</v>
      </c>
      <c r="L325" s="120">
        <v>5800</v>
      </c>
      <c r="M325" s="208">
        <v>6320</v>
      </c>
      <c r="N325" s="387">
        <v>120</v>
      </c>
      <c r="O325" s="208">
        <v>6200</v>
      </c>
      <c r="P325" s="373">
        <v>8.5</v>
      </c>
      <c r="Q325" s="59">
        <f t="shared" si="95"/>
        <v>52700</v>
      </c>
      <c r="R325" s="33">
        <v>1600</v>
      </c>
      <c r="S325" s="35">
        <f t="shared" si="96"/>
        <v>13600</v>
      </c>
      <c r="T325" s="121">
        <v>1500</v>
      </c>
      <c r="U325" s="35">
        <f t="shared" si="97"/>
        <v>12750</v>
      </c>
      <c r="V325" s="33">
        <v>1600</v>
      </c>
      <c r="W325" s="35">
        <f t="shared" si="98"/>
        <v>13600</v>
      </c>
      <c r="X325" s="121">
        <v>1500</v>
      </c>
      <c r="Y325" s="35">
        <f t="shared" si="99"/>
        <v>12750</v>
      </c>
      <c r="Z325" s="83"/>
      <c r="AA325" s="327">
        <f t="shared" si="100"/>
        <v>6200</v>
      </c>
      <c r="AB325" s="327">
        <f t="shared" si="89"/>
        <v>0</v>
      </c>
      <c r="AC325" s="311">
        <f t="shared" si="101"/>
        <v>1550</v>
      </c>
      <c r="AD325" s="456">
        <f t="shared" si="104"/>
        <v>13175</v>
      </c>
      <c r="AG325">
        <v>4350</v>
      </c>
      <c r="AH325">
        <v>36975</v>
      </c>
      <c r="AI325" s="294" t="s">
        <v>1537</v>
      </c>
      <c r="AJ325" s="320">
        <f t="shared" si="102"/>
        <v>5800</v>
      </c>
      <c r="AL325">
        <f t="shared" si="103"/>
        <v>0</v>
      </c>
    </row>
    <row r="326" spans="1:38" ht="21.75">
      <c r="A326" s="72">
        <v>10949</v>
      </c>
      <c r="B326" s="33">
        <v>324</v>
      </c>
      <c r="C326" s="83" t="s">
        <v>1202</v>
      </c>
      <c r="D326" s="277" t="s">
        <v>1201</v>
      </c>
      <c r="E326" s="260" t="s">
        <v>186</v>
      </c>
      <c r="F326" s="30">
        <v>1</v>
      </c>
      <c r="G326" s="29" t="s">
        <v>1398</v>
      </c>
      <c r="H326" s="33">
        <v>20</v>
      </c>
      <c r="I326" s="33" t="s">
        <v>1391</v>
      </c>
      <c r="J326" s="46">
        <v>428</v>
      </c>
      <c r="K326" s="348">
        <v>411</v>
      </c>
      <c r="L326" s="120">
        <v>398.66666666666663</v>
      </c>
      <c r="M326" s="208">
        <f t="shared" si="94"/>
        <v>453.8111111111111</v>
      </c>
      <c r="N326" s="387">
        <v>54</v>
      </c>
      <c r="O326" s="208">
        <v>400</v>
      </c>
      <c r="P326" s="373">
        <v>65</v>
      </c>
      <c r="Q326" s="59">
        <f t="shared" si="95"/>
        <v>26000</v>
      </c>
      <c r="R326" s="33">
        <v>100</v>
      </c>
      <c r="S326" s="35">
        <f t="shared" si="96"/>
        <v>6500</v>
      </c>
      <c r="T326" s="121">
        <v>100</v>
      </c>
      <c r="U326" s="35">
        <f t="shared" si="97"/>
        <v>6500</v>
      </c>
      <c r="V326" s="33">
        <v>100</v>
      </c>
      <c r="W326" s="35">
        <f t="shared" si="98"/>
        <v>6500</v>
      </c>
      <c r="X326" s="121">
        <v>100</v>
      </c>
      <c r="Y326" s="35">
        <f t="shared" si="99"/>
        <v>6500</v>
      </c>
      <c r="Z326" s="83"/>
      <c r="AA326" s="327">
        <f t="shared" si="100"/>
        <v>400</v>
      </c>
      <c r="AB326" s="327">
        <f t="shared" si="89"/>
        <v>0</v>
      </c>
      <c r="AC326" s="311">
        <f t="shared" si="101"/>
        <v>100</v>
      </c>
      <c r="AD326" s="456">
        <f t="shared" si="104"/>
        <v>6500</v>
      </c>
      <c r="AG326">
        <v>299</v>
      </c>
      <c r="AH326">
        <v>19435</v>
      </c>
      <c r="AI326" s="294" t="s">
        <v>1537</v>
      </c>
      <c r="AJ326" s="320">
        <f t="shared" si="102"/>
        <v>398.66666666666663</v>
      </c>
      <c r="AL326">
        <f t="shared" si="103"/>
        <v>0</v>
      </c>
    </row>
    <row r="327" spans="1:38" ht="21.75">
      <c r="A327" s="72">
        <v>10949</v>
      </c>
      <c r="B327" s="33">
        <v>325</v>
      </c>
      <c r="C327" s="83" t="s">
        <v>1206</v>
      </c>
      <c r="D327" s="277" t="s">
        <v>1205</v>
      </c>
      <c r="E327" s="260" t="s">
        <v>187</v>
      </c>
      <c r="F327" s="30">
        <v>1</v>
      </c>
      <c r="G327" s="29" t="s">
        <v>1386</v>
      </c>
      <c r="H327" s="33">
        <v>500</v>
      </c>
      <c r="I327" s="33" t="s">
        <v>390</v>
      </c>
      <c r="J327" s="46">
        <v>72</v>
      </c>
      <c r="K327" s="348">
        <v>19</v>
      </c>
      <c r="L327" s="120">
        <v>42.666666666666664</v>
      </c>
      <c r="M327" s="208">
        <v>50</v>
      </c>
      <c r="N327" s="387">
        <v>10</v>
      </c>
      <c r="O327" s="208">
        <v>40</v>
      </c>
      <c r="P327" s="368">
        <v>60.99</v>
      </c>
      <c r="Q327" s="59">
        <f t="shared" si="95"/>
        <v>2439.6</v>
      </c>
      <c r="R327" s="33">
        <v>10</v>
      </c>
      <c r="S327" s="35">
        <f t="shared" si="96"/>
        <v>609.9</v>
      </c>
      <c r="T327" s="121">
        <v>10</v>
      </c>
      <c r="U327" s="35">
        <f t="shared" si="97"/>
        <v>609.9</v>
      </c>
      <c r="V327" s="33">
        <v>10</v>
      </c>
      <c r="W327" s="35">
        <f t="shared" si="98"/>
        <v>609.9</v>
      </c>
      <c r="X327" s="121">
        <v>10</v>
      </c>
      <c r="Y327" s="35">
        <f t="shared" si="99"/>
        <v>609.9</v>
      </c>
      <c r="Z327" s="83"/>
      <c r="AA327" s="327">
        <f t="shared" si="100"/>
        <v>40</v>
      </c>
      <c r="AB327" s="327">
        <f t="shared" si="89"/>
        <v>0</v>
      </c>
      <c r="AC327" s="311">
        <f t="shared" si="101"/>
        <v>10</v>
      </c>
      <c r="AD327" s="456">
        <f t="shared" si="104"/>
        <v>609.9</v>
      </c>
      <c r="AG327">
        <v>32</v>
      </c>
      <c r="AH327">
        <v>1760</v>
      </c>
      <c r="AI327" s="294" t="s">
        <v>1533</v>
      </c>
      <c r="AJ327" s="320">
        <f t="shared" si="102"/>
        <v>42.666666666666664</v>
      </c>
      <c r="AL327">
        <f t="shared" si="103"/>
        <v>0</v>
      </c>
    </row>
    <row r="328" spans="1:38" ht="21.75">
      <c r="A328" s="72">
        <v>10949</v>
      </c>
      <c r="B328" s="33">
        <v>326</v>
      </c>
      <c r="C328" s="83" t="s">
        <v>1204</v>
      </c>
      <c r="D328" s="277" t="s">
        <v>1203</v>
      </c>
      <c r="E328" s="260" t="s">
        <v>188</v>
      </c>
      <c r="F328" s="30">
        <v>1</v>
      </c>
      <c r="G328" s="29" t="s">
        <v>1400</v>
      </c>
      <c r="H328" s="33">
        <v>1</v>
      </c>
      <c r="I328" s="33" t="s">
        <v>403</v>
      </c>
      <c r="J328" s="68">
        <v>833</v>
      </c>
      <c r="K328" s="352">
        <v>616</v>
      </c>
      <c r="L328" s="120">
        <v>864</v>
      </c>
      <c r="M328" s="208">
        <v>930</v>
      </c>
      <c r="N328" s="387">
        <v>30</v>
      </c>
      <c r="O328" s="208">
        <v>900</v>
      </c>
      <c r="P328" s="368">
        <v>67.41</v>
      </c>
      <c r="Q328" s="59">
        <f t="shared" si="95"/>
        <v>60669</v>
      </c>
      <c r="R328" s="33">
        <v>220</v>
      </c>
      <c r="S328" s="35">
        <f t="shared" si="96"/>
        <v>14830.199999999999</v>
      </c>
      <c r="T328" s="121">
        <v>230</v>
      </c>
      <c r="U328" s="35">
        <f t="shared" si="97"/>
        <v>15504.3</v>
      </c>
      <c r="V328" s="33">
        <v>230</v>
      </c>
      <c r="W328" s="35">
        <f t="shared" si="98"/>
        <v>15504.3</v>
      </c>
      <c r="X328" s="121">
        <v>220</v>
      </c>
      <c r="Y328" s="35">
        <f t="shared" si="99"/>
        <v>14830.199999999999</v>
      </c>
      <c r="Z328" s="83"/>
      <c r="AA328" s="327">
        <f t="shared" si="100"/>
        <v>900</v>
      </c>
      <c r="AB328" s="327">
        <f t="shared" si="89"/>
        <v>0</v>
      </c>
      <c r="AC328" s="311">
        <f t="shared" si="101"/>
        <v>225</v>
      </c>
      <c r="AD328" s="456">
        <f t="shared" si="104"/>
        <v>15167.25</v>
      </c>
      <c r="AG328">
        <v>648</v>
      </c>
      <c r="AH328">
        <v>42120</v>
      </c>
      <c r="AI328" s="294" t="s">
        <v>1456</v>
      </c>
      <c r="AJ328" s="320">
        <f t="shared" si="102"/>
        <v>864</v>
      </c>
      <c r="AL328">
        <f t="shared" si="103"/>
        <v>0</v>
      </c>
    </row>
    <row r="329" spans="1:42" ht="21.75">
      <c r="A329" s="72">
        <v>10949</v>
      </c>
      <c r="B329" s="33">
        <v>327</v>
      </c>
      <c r="C329" s="83" t="s">
        <v>1208</v>
      </c>
      <c r="D329" s="277" t="s">
        <v>1207</v>
      </c>
      <c r="E329" s="260" t="s">
        <v>189</v>
      </c>
      <c r="F329" s="30">
        <v>1</v>
      </c>
      <c r="G329" s="29" t="s">
        <v>1395</v>
      </c>
      <c r="H329" s="33">
        <v>60</v>
      </c>
      <c r="I329" s="33" t="s">
        <v>1391</v>
      </c>
      <c r="J329" s="46">
        <v>2895</v>
      </c>
      <c r="K329" s="348">
        <v>2440</v>
      </c>
      <c r="L329" s="120">
        <v>2273.3333333333335</v>
      </c>
      <c r="M329" s="208">
        <v>2473</v>
      </c>
      <c r="N329" s="387">
        <v>273</v>
      </c>
      <c r="O329" s="208">
        <v>2200</v>
      </c>
      <c r="P329" s="368">
        <v>8</v>
      </c>
      <c r="Q329" s="59">
        <f t="shared" si="95"/>
        <v>17600</v>
      </c>
      <c r="R329" s="34">
        <v>550</v>
      </c>
      <c r="S329" s="35">
        <f t="shared" si="96"/>
        <v>4400</v>
      </c>
      <c r="T329" s="121">
        <v>550</v>
      </c>
      <c r="U329" s="35">
        <f t="shared" si="97"/>
        <v>4400</v>
      </c>
      <c r="V329" s="33">
        <v>550</v>
      </c>
      <c r="W329" s="35">
        <f t="shared" si="98"/>
        <v>4400</v>
      </c>
      <c r="X329" s="121">
        <v>550</v>
      </c>
      <c r="Y329" s="35">
        <f t="shared" si="99"/>
        <v>4400</v>
      </c>
      <c r="Z329" s="83"/>
      <c r="AA329" s="327">
        <f t="shared" si="100"/>
        <v>2200</v>
      </c>
      <c r="AB329" s="327">
        <f t="shared" si="89"/>
        <v>0</v>
      </c>
      <c r="AC329" s="311">
        <f t="shared" si="101"/>
        <v>550</v>
      </c>
      <c r="AD329" s="456">
        <f t="shared" si="104"/>
        <v>4400</v>
      </c>
      <c r="AG329">
        <v>1705</v>
      </c>
      <c r="AH329">
        <v>13640</v>
      </c>
      <c r="AI329" s="294" t="s">
        <v>1537</v>
      </c>
      <c r="AJ329" s="320">
        <f t="shared" si="102"/>
        <v>2273.3333333333335</v>
      </c>
      <c r="AL329">
        <f t="shared" si="103"/>
        <v>0</v>
      </c>
      <c r="AO329" s="74"/>
      <c r="AP329" s="74"/>
    </row>
    <row r="330" spans="1:47" ht="21.75">
      <c r="A330" s="72">
        <v>10949</v>
      </c>
      <c r="B330" s="33">
        <v>328</v>
      </c>
      <c r="C330" s="83" t="s">
        <v>1210</v>
      </c>
      <c r="D330" s="277" t="s">
        <v>1209</v>
      </c>
      <c r="E330" s="457" t="s">
        <v>1211</v>
      </c>
      <c r="F330" s="30">
        <v>1</v>
      </c>
      <c r="G330" s="51" t="s">
        <v>1400</v>
      </c>
      <c r="H330" s="46">
        <v>1</v>
      </c>
      <c r="I330" s="46" t="s">
        <v>403</v>
      </c>
      <c r="J330" s="46">
        <v>1131</v>
      </c>
      <c r="K330" s="348">
        <v>1230</v>
      </c>
      <c r="L330" s="120">
        <v>1560</v>
      </c>
      <c r="M330" s="208">
        <v>1638</v>
      </c>
      <c r="N330" s="387">
        <v>38</v>
      </c>
      <c r="O330" s="208">
        <v>1600</v>
      </c>
      <c r="P330" s="368">
        <v>599.2</v>
      </c>
      <c r="Q330" s="59">
        <f t="shared" si="95"/>
        <v>958720.0000000001</v>
      </c>
      <c r="R330" s="33">
        <v>400</v>
      </c>
      <c r="S330" s="35">
        <f t="shared" si="96"/>
        <v>239680.00000000003</v>
      </c>
      <c r="T330" s="121">
        <v>400</v>
      </c>
      <c r="U330" s="35">
        <f t="shared" si="97"/>
        <v>239680.00000000003</v>
      </c>
      <c r="V330" s="33">
        <v>400</v>
      </c>
      <c r="W330" s="35">
        <f t="shared" si="98"/>
        <v>239680.00000000003</v>
      </c>
      <c r="X330" s="121">
        <v>400</v>
      </c>
      <c r="Y330" s="35">
        <f t="shared" si="99"/>
        <v>239680.00000000003</v>
      </c>
      <c r="Z330" s="83"/>
      <c r="AA330" s="327">
        <f t="shared" si="100"/>
        <v>1600</v>
      </c>
      <c r="AB330" s="327">
        <f t="shared" si="89"/>
        <v>0</v>
      </c>
      <c r="AC330" s="311">
        <f t="shared" si="101"/>
        <v>400</v>
      </c>
      <c r="AD330" s="456">
        <f t="shared" si="104"/>
        <v>239680.00000000003</v>
      </c>
      <c r="AG330">
        <v>1170</v>
      </c>
      <c r="AH330">
        <v>701064</v>
      </c>
      <c r="AI330" s="294" t="s">
        <v>1536</v>
      </c>
      <c r="AJ330" s="320">
        <f t="shared" si="102"/>
        <v>1560</v>
      </c>
      <c r="AL330">
        <f t="shared" si="103"/>
        <v>0</v>
      </c>
      <c r="AQ330" s="74"/>
      <c r="AR330" s="74"/>
      <c r="AS330" s="74"/>
      <c r="AT330" s="74"/>
      <c r="AU330" s="74"/>
    </row>
    <row r="331" spans="1:47" s="74" customFormat="1" ht="21.75">
      <c r="A331" s="72">
        <v>10949</v>
      </c>
      <c r="B331" s="33">
        <v>329</v>
      </c>
      <c r="C331" s="83" t="s">
        <v>1213</v>
      </c>
      <c r="D331" s="277" t="s">
        <v>1212</v>
      </c>
      <c r="E331" s="261" t="s">
        <v>611</v>
      </c>
      <c r="F331" s="30">
        <v>1</v>
      </c>
      <c r="G331" s="40" t="s">
        <v>1386</v>
      </c>
      <c r="H331" s="33">
        <v>30</v>
      </c>
      <c r="I331" s="33" t="s">
        <v>390</v>
      </c>
      <c r="J331" s="33">
        <v>250</v>
      </c>
      <c r="K331" s="348">
        <v>149</v>
      </c>
      <c r="L331" s="120">
        <v>341.3333333333333</v>
      </c>
      <c r="M331" s="208">
        <v>358</v>
      </c>
      <c r="N331" s="387">
        <v>58</v>
      </c>
      <c r="O331" s="208">
        <v>300</v>
      </c>
      <c r="P331" s="368">
        <v>105</v>
      </c>
      <c r="Q331" s="59">
        <f t="shared" si="95"/>
        <v>31500</v>
      </c>
      <c r="R331" s="33">
        <v>70</v>
      </c>
      <c r="S331" s="35">
        <f t="shared" si="96"/>
        <v>7350</v>
      </c>
      <c r="T331" s="121">
        <v>80</v>
      </c>
      <c r="U331" s="35">
        <f t="shared" si="97"/>
        <v>8400</v>
      </c>
      <c r="V331" s="33">
        <v>70</v>
      </c>
      <c r="W331" s="35">
        <f t="shared" si="98"/>
        <v>7350</v>
      </c>
      <c r="X331" s="121">
        <v>80</v>
      </c>
      <c r="Y331" s="35">
        <f t="shared" si="99"/>
        <v>8400</v>
      </c>
      <c r="Z331" s="83"/>
      <c r="AA331" s="327">
        <f t="shared" si="100"/>
        <v>300</v>
      </c>
      <c r="AB331" s="327">
        <f t="shared" si="89"/>
        <v>0</v>
      </c>
      <c r="AC331" s="311">
        <f t="shared" si="101"/>
        <v>75</v>
      </c>
      <c r="AD331" s="456">
        <f t="shared" si="104"/>
        <v>7875</v>
      </c>
      <c r="AE331" s="358"/>
      <c r="AF331" s="358"/>
      <c r="AG331">
        <v>256</v>
      </c>
      <c r="AH331">
        <v>26880</v>
      </c>
      <c r="AI331" s="294" t="s">
        <v>1537</v>
      </c>
      <c r="AJ331" s="320">
        <f t="shared" si="102"/>
        <v>341.3333333333333</v>
      </c>
      <c r="AK331"/>
      <c r="AL331">
        <f t="shared" si="103"/>
        <v>0</v>
      </c>
      <c r="AM331"/>
      <c r="AN331"/>
      <c r="AO331"/>
      <c r="AP331"/>
      <c r="AQ331"/>
      <c r="AR331"/>
      <c r="AS331"/>
      <c r="AT331"/>
      <c r="AU331"/>
    </row>
    <row r="332" spans="1:38" ht="21.75">
      <c r="A332" s="72">
        <v>10949</v>
      </c>
      <c r="B332" s="33">
        <v>330</v>
      </c>
      <c r="C332" s="83" t="s">
        <v>1216</v>
      </c>
      <c r="D332" s="277" t="s">
        <v>1214</v>
      </c>
      <c r="E332" s="260" t="s">
        <v>190</v>
      </c>
      <c r="F332" s="30">
        <v>1</v>
      </c>
      <c r="G332" s="29" t="s">
        <v>1388</v>
      </c>
      <c r="H332" s="33">
        <v>25</v>
      </c>
      <c r="I332" s="33" t="s">
        <v>1379</v>
      </c>
      <c r="J332" s="46">
        <v>137</v>
      </c>
      <c r="K332" s="348">
        <v>100</v>
      </c>
      <c r="L332" s="120">
        <v>110.66666666666666</v>
      </c>
      <c r="M332" s="208">
        <f t="shared" si="94"/>
        <v>127.47777777777777</v>
      </c>
      <c r="N332" s="387">
        <v>27</v>
      </c>
      <c r="O332" s="208">
        <v>100</v>
      </c>
      <c r="P332" s="368">
        <v>28</v>
      </c>
      <c r="Q332" s="59">
        <f t="shared" si="95"/>
        <v>2800</v>
      </c>
      <c r="R332" s="32">
        <v>25</v>
      </c>
      <c r="S332" s="35">
        <f t="shared" si="96"/>
        <v>700</v>
      </c>
      <c r="T332" s="121">
        <v>25</v>
      </c>
      <c r="U332" s="35">
        <f t="shared" si="97"/>
        <v>700</v>
      </c>
      <c r="V332" s="33">
        <v>25</v>
      </c>
      <c r="W332" s="35">
        <f t="shared" si="98"/>
        <v>700</v>
      </c>
      <c r="X332" s="121">
        <v>25</v>
      </c>
      <c r="Y332" s="35">
        <f t="shared" si="99"/>
        <v>700</v>
      </c>
      <c r="Z332" s="83"/>
      <c r="AA332" s="327">
        <f t="shared" si="100"/>
        <v>100</v>
      </c>
      <c r="AB332" s="327">
        <f t="shared" si="89"/>
        <v>0</v>
      </c>
      <c r="AC332" s="311">
        <f t="shared" si="101"/>
        <v>25</v>
      </c>
      <c r="AD332" s="456">
        <f t="shared" si="104"/>
        <v>700</v>
      </c>
      <c r="AG332">
        <v>83</v>
      </c>
      <c r="AH332">
        <v>2324</v>
      </c>
      <c r="AI332" s="294" t="s">
        <v>1533</v>
      </c>
      <c r="AJ332" s="320">
        <f t="shared" si="102"/>
        <v>110.66666666666666</v>
      </c>
      <c r="AL332">
        <f t="shared" si="103"/>
        <v>0</v>
      </c>
    </row>
    <row r="333" spans="1:38" ht="21.75">
      <c r="A333" s="72">
        <v>10949</v>
      </c>
      <c r="B333" s="33">
        <v>331</v>
      </c>
      <c r="C333" s="83" t="s">
        <v>1215</v>
      </c>
      <c r="D333" s="277" t="s">
        <v>1214</v>
      </c>
      <c r="E333" s="260" t="s">
        <v>191</v>
      </c>
      <c r="F333" s="30">
        <v>1</v>
      </c>
      <c r="G333" s="29" t="s">
        <v>1388</v>
      </c>
      <c r="H333" s="33">
        <v>450</v>
      </c>
      <c r="I333" s="33" t="s">
        <v>1379</v>
      </c>
      <c r="J333" s="46">
        <v>2</v>
      </c>
      <c r="K333" s="348">
        <v>3</v>
      </c>
      <c r="L333" s="120">
        <v>1.3333333333333333</v>
      </c>
      <c r="M333" s="208">
        <f t="shared" si="94"/>
        <v>2.3222222222222224</v>
      </c>
      <c r="N333" s="387">
        <v>0</v>
      </c>
      <c r="O333" s="208">
        <v>2</v>
      </c>
      <c r="P333" s="368">
        <v>350</v>
      </c>
      <c r="Q333" s="59">
        <f t="shared" si="95"/>
        <v>700</v>
      </c>
      <c r="R333" s="32">
        <v>2</v>
      </c>
      <c r="S333" s="35">
        <f t="shared" si="96"/>
        <v>700</v>
      </c>
      <c r="T333" s="121">
        <v>0</v>
      </c>
      <c r="U333" s="35">
        <f t="shared" si="97"/>
        <v>0</v>
      </c>
      <c r="V333" s="33">
        <v>0</v>
      </c>
      <c r="W333" s="35">
        <f t="shared" si="98"/>
        <v>0</v>
      </c>
      <c r="X333" s="121">
        <v>0</v>
      </c>
      <c r="Y333" s="35">
        <f t="shared" si="99"/>
        <v>0</v>
      </c>
      <c r="Z333" s="83"/>
      <c r="AA333" s="327">
        <f t="shared" si="100"/>
        <v>2</v>
      </c>
      <c r="AB333" s="327">
        <f t="shared" si="89"/>
        <v>0</v>
      </c>
      <c r="AC333" s="311">
        <f t="shared" si="101"/>
        <v>0.5</v>
      </c>
      <c r="AD333" s="456">
        <f t="shared" si="104"/>
        <v>175</v>
      </c>
      <c r="AG333">
        <v>1</v>
      </c>
      <c r="AH333">
        <v>350</v>
      </c>
      <c r="AI333" s="294" t="s">
        <v>1533</v>
      </c>
      <c r="AJ333" s="320">
        <f t="shared" si="102"/>
        <v>1.3333333333333333</v>
      </c>
      <c r="AL333">
        <f t="shared" si="103"/>
        <v>0</v>
      </c>
    </row>
    <row r="334" spans="1:38" ht="21.75">
      <c r="A334" s="72">
        <v>10949</v>
      </c>
      <c r="B334" s="33">
        <v>332</v>
      </c>
      <c r="C334" s="83" t="s">
        <v>1218</v>
      </c>
      <c r="D334" s="277" t="s">
        <v>1217</v>
      </c>
      <c r="E334" s="261" t="s">
        <v>504</v>
      </c>
      <c r="F334" s="30">
        <v>1</v>
      </c>
      <c r="G334" s="40" t="s">
        <v>1386</v>
      </c>
      <c r="H334" s="33">
        <v>500</v>
      </c>
      <c r="I334" s="33" t="s">
        <v>390</v>
      </c>
      <c r="J334" s="46">
        <v>245</v>
      </c>
      <c r="K334" s="348">
        <v>217</v>
      </c>
      <c r="L334" s="120">
        <v>250.66666666666669</v>
      </c>
      <c r="M334" s="208">
        <f t="shared" si="94"/>
        <v>261.31111111111113</v>
      </c>
      <c r="N334" s="387">
        <v>61</v>
      </c>
      <c r="O334" s="208">
        <v>200</v>
      </c>
      <c r="P334" s="369">
        <v>195</v>
      </c>
      <c r="Q334" s="59">
        <f t="shared" si="95"/>
        <v>39000</v>
      </c>
      <c r="R334" s="32">
        <v>50</v>
      </c>
      <c r="S334" s="35">
        <f t="shared" si="96"/>
        <v>9750</v>
      </c>
      <c r="T334" s="121">
        <v>50</v>
      </c>
      <c r="U334" s="35">
        <f t="shared" si="97"/>
        <v>9750</v>
      </c>
      <c r="V334" s="33">
        <v>50</v>
      </c>
      <c r="W334" s="35">
        <f t="shared" si="98"/>
        <v>9750</v>
      </c>
      <c r="X334" s="121">
        <v>50</v>
      </c>
      <c r="Y334" s="35">
        <f t="shared" si="99"/>
        <v>9750</v>
      </c>
      <c r="Z334" s="83"/>
      <c r="AA334" s="327">
        <f t="shared" si="100"/>
        <v>200</v>
      </c>
      <c r="AB334" s="327">
        <f t="shared" si="89"/>
        <v>0</v>
      </c>
      <c r="AC334" s="311">
        <f t="shared" si="101"/>
        <v>50</v>
      </c>
      <c r="AD334" s="456">
        <f t="shared" si="104"/>
        <v>9750</v>
      </c>
      <c r="AG334">
        <v>188</v>
      </c>
      <c r="AH334">
        <v>36660</v>
      </c>
      <c r="AI334" s="294" t="s">
        <v>1537</v>
      </c>
      <c r="AJ334" s="320">
        <f t="shared" si="102"/>
        <v>250.66666666666669</v>
      </c>
      <c r="AL334">
        <f t="shared" si="103"/>
        <v>0</v>
      </c>
    </row>
    <row r="335" spans="1:38" ht="21.75">
      <c r="A335" s="72">
        <v>10949</v>
      </c>
      <c r="B335" s="33">
        <v>333</v>
      </c>
      <c r="C335" s="83" t="s">
        <v>1220</v>
      </c>
      <c r="D335" s="277" t="s">
        <v>1219</v>
      </c>
      <c r="E335" s="454" t="s">
        <v>192</v>
      </c>
      <c r="F335" s="30">
        <v>1</v>
      </c>
      <c r="G335" s="29" t="s">
        <v>1386</v>
      </c>
      <c r="H335" s="33">
        <v>100</v>
      </c>
      <c r="I335" s="33" t="s">
        <v>390</v>
      </c>
      <c r="J335" s="46">
        <v>3410</v>
      </c>
      <c r="K335" s="348">
        <v>4780</v>
      </c>
      <c r="L335" s="120">
        <v>6606.666666666666</v>
      </c>
      <c r="M335" s="208">
        <v>7500</v>
      </c>
      <c r="N335" s="387">
        <v>0</v>
      </c>
      <c r="O335" s="208">
        <v>7500</v>
      </c>
      <c r="P335" s="373">
        <v>72</v>
      </c>
      <c r="Q335" s="59">
        <f t="shared" si="95"/>
        <v>540000</v>
      </c>
      <c r="R335" s="33">
        <v>2000</v>
      </c>
      <c r="S335" s="35">
        <f t="shared" si="96"/>
        <v>144000</v>
      </c>
      <c r="T335" s="121">
        <v>2000</v>
      </c>
      <c r="U335" s="35">
        <f t="shared" si="97"/>
        <v>144000</v>
      </c>
      <c r="V335" s="33">
        <v>1800</v>
      </c>
      <c r="W335" s="35">
        <f t="shared" si="98"/>
        <v>129600</v>
      </c>
      <c r="X335" s="121">
        <v>1700</v>
      </c>
      <c r="Y335" s="35">
        <f t="shared" si="99"/>
        <v>122400</v>
      </c>
      <c r="Z335" s="83"/>
      <c r="AA335" s="327">
        <f t="shared" si="100"/>
        <v>7500</v>
      </c>
      <c r="AB335" s="327">
        <f t="shared" si="89"/>
        <v>0</v>
      </c>
      <c r="AC335" s="311">
        <f t="shared" si="101"/>
        <v>1875</v>
      </c>
      <c r="AD335" s="456">
        <f t="shared" si="104"/>
        <v>135000</v>
      </c>
      <c r="AG335">
        <v>4955</v>
      </c>
      <c r="AH335">
        <v>268105</v>
      </c>
      <c r="AI335" s="294" t="s">
        <v>1536</v>
      </c>
      <c r="AJ335" s="320">
        <f t="shared" si="102"/>
        <v>6606.666666666666</v>
      </c>
      <c r="AL335">
        <f t="shared" si="103"/>
        <v>0</v>
      </c>
    </row>
    <row r="336" spans="1:38" ht="21.75">
      <c r="A336" s="72">
        <v>10949</v>
      </c>
      <c r="B336" s="33">
        <v>334</v>
      </c>
      <c r="C336" s="83" t="s">
        <v>1222</v>
      </c>
      <c r="D336" s="277" t="s">
        <v>1221</v>
      </c>
      <c r="E336" s="260" t="s">
        <v>193</v>
      </c>
      <c r="F336" s="30">
        <v>1</v>
      </c>
      <c r="G336" s="29" t="s">
        <v>1389</v>
      </c>
      <c r="H336" s="33">
        <v>1</v>
      </c>
      <c r="I336" s="33" t="s">
        <v>404</v>
      </c>
      <c r="J336" s="46">
        <v>154</v>
      </c>
      <c r="K336" s="348">
        <v>214</v>
      </c>
      <c r="L336" s="120">
        <v>217.33333333333331</v>
      </c>
      <c r="M336" s="208">
        <f t="shared" si="94"/>
        <v>214.6222222222222</v>
      </c>
      <c r="N336" s="387">
        <v>15</v>
      </c>
      <c r="O336" s="208">
        <v>200</v>
      </c>
      <c r="P336" s="368">
        <v>26.5</v>
      </c>
      <c r="Q336" s="59">
        <f t="shared" si="95"/>
        <v>5300</v>
      </c>
      <c r="R336" s="33">
        <v>50</v>
      </c>
      <c r="S336" s="35">
        <f t="shared" si="96"/>
        <v>1325</v>
      </c>
      <c r="T336" s="121">
        <v>50</v>
      </c>
      <c r="U336" s="35">
        <f t="shared" si="97"/>
        <v>1325</v>
      </c>
      <c r="V336" s="33">
        <v>50</v>
      </c>
      <c r="W336" s="35">
        <f t="shared" si="98"/>
        <v>1325</v>
      </c>
      <c r="X336" s="121">
        <v>50</v>
      </c>
      <c r="Y336" s="35">
        <f t="shared" si="99"/>
        <v>1325</v>
      </c>
      <c r="Z336" s="83"/>
      <c r="AA336" s="327">
        <f t="shared" si="100"/>
        <v>200</v>
      </c>
      <c r="AB336" s="327">
        <f t="shared" si="89"/>
        <v>0</v>
      </c>
      <c r="AC336" s="311">
        <f t="shared" si="101"/>
        <v>50</v>
      </c>
      <c r="AD336" s="456">
        <f t="shared" si="104"/>
        <v>1325</v>
      </c>
      <c r="AG336">
        <v>163</v>
      </c>
      <c r="AH336">
        <v>4319.5</v>
      </c>
      <c r="AI336" s="294" t="s">
        <v>1454</v>
      </c>
      <c r="AJ336" s="320">
        <f t="shared" si="102"/>
        <v>217.33333333333331</v>
      </c>
      <c r="AL336">
        <f t="shared" si="103"/>
        <v>0</v>
      </c>
    </row>
    <row r="337" spans="1:38" ht="21.75">
      <c r="A337" s="72">
        <v>10949</v>
      </c>
      <c r="B337" s="33">
        <v>335</v>
      </c>
      <c r="C337" s="83" t="s">
        <v>1226</v>
      </c>
      <c r="D337" s="277" t="s">
        <v>1225</v>
      </c>
      <c r="E337" s="261" t="s">
        <v>418</v>
      </c>
      <c r="F337" s="30">
        <v>2</v>
      </c>
      <c r="G337" s="40" t="s">
        <v>1392</v>
      </c>
      <c r="H337" s="33">
        <v>60</v>
      </c>
      <c r="I337" s="33" t="s">
        <v>1391</v>
      </c>
      <c r="J337" s="33">
        <v>2690</v>
      </c>
      <c r="K337" s="348">
        <v>2940</v>
      </c>
      <c r="L337" s="120">
        <v>2386.6666666666665</v>
      </c>
      <c r="M337" s="208">
        <v>2625</v>
      </c>
      <c r="N337" s="387">
        <v>625</v>
      </c>
      <c r="O337" s="208">
        <v>2000</v>
      </c>
      <c r="P337" s="368">
        <v>6</v>
      </c>
      <c r="Q337" s="59">
        <f t="shared" si="95"/>
        <v>12000</v>
      </c>
      <c r="R337" s="33">
        <v>500</v>
      </c>
      <c r="S337" s="35">
        <f t="shared" si="96"/>
        <v>3000</v>
      </c>
      <c r="T337" s="121">
        <v>500</v>
      </c>
      <c r="U337" s="35">
        <f t="shared" si="97"/>
        <v>3000</v>
      </c>
      <c r="V337" s="33">
        <v>500</v>
      </c>
      <c r="W337" s="35">
        <f t="shared" si="98"/>
        <v>3000</v>
      </c>
      <c r="X337" s="121">
        <v>500</v>
      </c>
      <c r="Y337" s="35">
        <f t="shared" si="99"/>
        <v>3000</v>
      </c>
      <c r="Z337" s="83"/>
      <c r="AA337" s="327">
        <f t="shared" si="100"/>
        <v>2000</v>
      </c>
      <c r="AB337" s="327">
        <f t="shared" si="89"/>
        <v>0</v>
      </c>
      <c r="AC337" s="311">
        <f t="shared" si="101"/>
        <v>500</v>
      </c>
      <c r="AD337" s="456">
        <f t="shared" si="104"/>
        <v>3000</v>
      </c>
      <c r="AG337">
        <v>1790</v>
      </c>
      <c r="AH337">
        <v>10740</v>
      </c>
      <c r="AI337" s="294" t="s">
        <v>1538</v>
      </c>
      <c r="AJ337" s="320">
        <f t="shared" si="102"/>
        <v>2386.6666666666665</v>
      </c>
      <c r="AL337">
        <f t="shared" si="103"/>
        <v>0</v>
      </c>
    </row>
    <row r="338" spans="1:38" ht="21.75">
      <c r="A338" s="72">
        <v>10949</v>
      </c>
      <c r="B338" s="33">
        <v>336</v>
      </c>
      <c r="C338" s="83" t="s">
        <v>1224</v>
      </c>
      <c r="D338" s="277" t="s">
        <v>1223</v>
      </c>
      <c r="E338" s="260" t="s">
        <v>194</v>
      </c>
      <c r="F338" s="30">
        <v>1</v>
      </c>
      <c r="G338" s="29" t="s">
        <v>1386</v>
      </c>
      <c r="H338" s="33">
        <v>1000</v>
      </c>
      <c r="I338" s="33" t="s">
        <v>390</v>
      </c>
      <c r="J338" s="46">
        <v>240</v>
      </c>
      <c r="K338" s="348">
        <v>330</v>
      </c>
      <c r="L338" s="120">
        <v>418.66666666666663</v>
      </c>
      <c r="M338" s="208">
        <v>460</v>
      </c>
      <c r="N338" s="387">
        <v>60</v>
      </c>
      <c r="O338" s="208">
        <v>400</v>
      </c>
      <c r="P338" s="368">
        <v>68.18</v>
      </c>
      <c r="Q338" s="59">
        <f t="shared" si="95"/>
        <v>27272.000000000004</v>
      </c>
      <c r="R338" s="33">
        <v>100</v>
      </c>
      <c r="S338" s="35">
        <f t="shared" si="96"/>
        <v>6818.000000000001</v>
      </c>
      <c r="T338" s="121">
        <v>100</v>
      </c>
      <c r="U338" s="35">
        <f t="shared" si="97"/>
        <v>6818.000000000001</v>
      </c>
      <c r="V338" s="33">
        <v>100</v>
      </c>
      <c r="W338" s="35">
        <f t="shared" si="98"/>
        <v>6818.000000000001</v>
      </c>
      <c r="X338" s="121">
        <v>100</v>
      </c>
      <c r="Y338" s="35">
        <f t="shared" si="99"/>
        <v>6818.000000000001</v>
      </c>
      <c r="Z338" s="83"/>
      <c r="AA338" s="327">
        <f t="shared" si="100"/>
        <v>400</v>
      </c>
      <c r="AB338" s="327">
        <f t="shared" si="89"/>
        <v>0</v>
      </c>
      <c r="AC338" s="311">
        <f t="shared" si="101"/>
        <v>100</v>
      </c>
      <c r="AD338" s="456">
        <f t="shared" si="104"/>
        <v>6818.000000000001</v>
      </c>
      <c r="AG338">
        <v>314</v>
      </c>
      <c r="AH338">
        <v>21632</v>
      </c>
      <c r="AI338" s="294" t="s">
        <v>1537</v>
      </c>
      <c r="AJ338" s="320">
        <f t="shared" si="102"/>
        <v>418.66666666666663</v>
      </c>
      <c r="AL338">
        <f t="shared" si="103"/>
        <v>0</v>
      </c>
    </row>
    <row r="339" spans="1:38" ht="21.75">
      <c r="A339" s="72">
        <v>10949</v>
      </c>
      <c r="B339" s="33">
        <v>337</v>
      </c>
      <c r="C339" s="83">
        <v>789515</v>
      </c>
      <c r="D339" s="277" t="s">
        <v>1227</v>
      </c>
      <c r="E339" s="260" t="s">
        <v>548</v>
      </c>
      <c r="F339" s="30">
        <v>1</v>
      </c>
      <c r="G339" s="29" t="s">
        <v>1398</v>
      </c>
      <c r="H339" s="33">
        <v>1</v>
      </c>
      <c r="I339" s="33" t="s">
        <v>403</v>
      </c>
      <c r="J339" s="46">
        <v>2840</v>
      </c>
      <c r="K339" s="348">
        <v>2998</v>
      </c>
      <c r="L339" s="120">
        <v>3170.666666666667</v>
      </c>
      <c r="M339" s="208">
        <f t="shared" si="94"/>
        <v>3303.1777777777784</v>
      </c>
      <c r="N339" s="387">
        <v>503</v>
      </c>
      <c r="O339" s="208">
        <v>2800</v>
      </c>
      <c r="P339" s="368">
        <v>30</v>
      </c>
      <c r="Q339" s="59">
        <f t="shared" si="95"/>
        <v>84000</v>
      </c>
      <c r="R339" s="33">
        <v>700</v>
      </c>
      <c r="S339" s="35">
        <f t="shared" si="96"/>
        <v>21000</v>
      </c>
      <c r="T339" s="121">
        <v>700</v>
      </c>
      <c r="U339" s="35">
        <f t="shared" si="97"/>
        <v>21000</v>
      </c>
      <c r="V339" s="33">
        <v>700</v>
      </c>
      <c r="W339" s="35">
        <f t="shared" si="98"/>
        <v>21000</v>
      </c>
      <c r="X339" s="121">
        <v>700</v>
      </c>
      <c r="Y339" s="35">
        <f t="shared" si="99"/>
        <v>21000</v>
      </c>
      <c r="Z339" s="83"/>
      <c r="AA339" s="327">
        <f t="shared" si="100"/>
        <v>2800</v>
      </c>
      <c r="AB339" s="327">
        <f t="shared" si="89"/>
        <v>0</v>
      </c>
      <c r="AC339" s="311">
        <f t="shared" si="101"/>
        <v>700</v>
      </c>
      <c r="AD339" s="456">
        <f t="shared" si="104"/>
        <v>21000</v>
      </c>
      <c r="AG339">
        <v>2378</v>
      </c>
      <c r="AH339">
        <v>66584</v>
      </c>
      <c r="AI339" s="294" t="s">
        <v>1536</v>
      </c>
      <c r="AJ339" s="320">
        <f t="shared" si="102"/>
        <v>3170.666666666667</v>
      </c>
      <c r="AL339">
        <f t="shared" si="103"/>
        <v>0</v>
      </c>
    </row>
    <row r="340" spans="1:38" ht="21.75">
      <c r="A340" s="72">
        <v>10949</v>
      </c>
      <c r="B340" s="33">
        <v>338</v>
      </c>
      <c r="C340" s="83" t="s">
        <v>1228</v>
      </c>
      <c r="D340" s="277" t="s">
        <v>1227</v>
      </c>
      <c r="E340" s="260" t="s">
        <v>419</v>
      </c>
      <c r="F340" s="30">
        <v>1</v>
      </c>
      <c r="G340" s="29" t="s">
        <v>1389</v>
      </c>
      <c r="H340" s="33">
        <v>1000</v>
      </c>
      <c r="I340" s="33" t="s">
        <v>1391</v>
      </c>
      <c r="J340" s="46">
        <v>5853</v>
      </c>
      <c r="K340" s="348">
        <v>6314</v>
      </c>
      <c r="L340" s="120">
        <v>5814.666666666666</v>
      </c>
      <c r="M340" s="208">
        <f t="shared" si="94"/>
        <v>6593.277777777777</v>
      </c>
      <c r="N340" s="387">
        <v>593</v>
      </c>
      <c r="O340" s="208">
        <v>6000</v>
      </c>
      <c r="P340" s="368">
        <v>31</v>
      </c>
      <c r="Q340" s="59">
        <f t="shared" si="95"/>
        <v>186000</v>
      </c>
      <c r="R340" s="33">
        <v>1500</v>
      </c>
      <c r="S340" s="35">
        <f t="shared" si="96"/>
        <v>46500</v>
      </c>
      <c r="T340" s="121">
        <v>1500</v>
      </c>
      <c r="U340" s="35">
        <f t="shared" si="97"/>
        <v>46500</v>
      </c>
      <c r="V340" s="33">
        <v>1500</v>
      </c>
      <c r="W340" s="35">
        <f t="shared" si="98"/>
        <v>46500</v>
      </c>
      <c r="X340" s="121">
        <v>1500</v>
      </c>
      <c r="Y340" s="35">
        <f t="shared" si="99"/>
        <v>46500</v>
      </c>
      <c r="Z340" s="83"/>
      <c r="AA340" s="327">
        <f t="shared" si="100"/>
        <v>6000</v>
      </c>
      <c r="AB340" s="327">
        <f t="shared" si="89"/>
        <v>0</v>
      </c>
      <c r="AC340" s="311">
        <f t="shared" si="101"/>
        <v>1500</v>
      </c>
      <c r="AD340" s="456">
        <f t="shared" si="104"/>
        <v>46500</v>
      </c>
      <c r="AG340">
        <v>4361</v>
      </c>
      <c r="AH340">
        <v>135191</v>
      </c>
      <c r="AI340" s="294" t="s">
        <v>1455</v>
      </c>
      <c r="AJ340" s="320">
        <f t="shared" si="102"/>
        <v>5814.666666666666</v>
      </c>
      <c r="AL340">
        <f>AK340</f>
        <v>0</v>
      </c>
    </row>
    <row r="341" spans="1:40" ht="21.75">
      <c r="A341" s="72">
        <v>10949</v>
      </c>
      <c r="B341" s="33">
        <v>339</v>
      </c>
      <c r="C341" s="83" t="s">
        <v>1229</v>
      </c>
      <c r="D341" s="277" t="s">
        <v>1227</v>
      </c>
      <c r="E341" s="260" t="s">
        <v>419</v>
      </c>
      <c r="F341" s="30">
        <v>1</v>
      </c>
      <c r="G341" s="29" t="s">
        <v>1389</v>
      </c>
      <c r="H341" s="33">
        <v>100</v>
      </c>
      <c r="I341" s="33" t="s">
        <v>1391</v>
      </c>
      <c r="J341" s="46">
        <v>11385</v>
      </c>
      <c r="K341" s="348">
        <v>13306</v>
      </c>
      <c r="L341" s="120">
        <v>13181.333333333332</v>
      </c>
      <c r="M341" s="208">
        <v>14567</v>
      </c>
      <c r="N341" s="387">
        <v>1567</v>
      </c>
      <c r="O341" s="208">
        <v>13000</v>
      </c>
      <c r="P341" s="368">
        <v>15</v>
      </c>
      <c r="Q341" s="59">
        <f t="shared" si="95"/>
        <v>195000</v>
      </c>
      <c r="R341" s="33">
        <v>3300</v>
      </c>
      <c r="S341" s="35">
        <f t="shared" si="96"/>
        <v>49500</v>
      </c>
      <c r="T341" s="121">
        <v>3200</v>
      </c>
      <c r="U341" s="35">
        <f t="shared" si="97"/>
        <v>48000</v>
      </c>
      <c r="V341" s="33">
        <v>3300</v>
      </c>
      <c r="W341" s="35">
        <f t="shared" si="98"/>
        <v>49500</v>
      </c>
      <c r="X341" s="121">
        <v>3200</v>
      </c>
      <c r="Y341" s="35">
        <f t="shared" si="99"/>
        <v>48000</v>
      </c>
      <c r="Z341" s="83"/>
      <c r="AA341" s="327">
        <f t="shared" si="100"/>
        <v>13000</v>
      </c>
      <c r="AB341" s="327">
        <f t="shared" si="89"/>
        <v>0</v>
      </c>
      <c r="AC341" s="311">
        <f t="shared" si="101"/>
        <v>3250</v>
      </c>
      <c r="AD341" s="456">
        <f t="shared" si="104"/>
        <v>48750</v>
      </c>
      <c r="AG341">
        <v>9886</v>
      </c>
      <c r="AH341">
        <v>148290</v>
      </c>
      <c r="AI341" s="294" t="s">
        <v>1455</v>
      </c>
      <c r="AJ341" s="320">
        <f t="shared" si="102"/>
        <v>13181.333333333332</v>
      </c>
      <c r="AL341">
        <f>AK341</f>
        <v>0</v>
      </c>
      <c r="AM341" s="74"/>
      <c r="AN341" s="74"/>
    </row>
    <row r="342" spans="1:42" ht="21.75">
      <c r="A342" s="72">
        <v>10949</v>
      </c>
      <c r="B342" s="33">
        <v>340</v>
      </c>
      <c r="C342" s="83">
        <v>521314</v>
      </c>
      <c r="D342" s="277" t="s">
        <v>1496</v>
      </c>
      <c r="E342" s="264" t="s">
        <v>580</v>
      </c>
      <c r="F342" s="30">
        <v>1</v>
      </c>
      <c r="G342" s="82" t="s">
        <v>1389</v>
      </c>
      <c r="H342" s="30">
        <v>1</v>
      </c>
      <c r="I342" s="30" t="s">
        <v>392</v>
      </c>
      <c r="J342" s="47">
        <v>0</v>
      </c>
      <c r="K342" s="351">
        <v>600</v>
      </c>
      <c r="L342" s="120">
        <v>0</v>
      </c>
      <c r="M342" s="208">
        <f t="shared" si="94"/>
        <v>220.00000000000003</v>
      </c>
      <c r="N342" s="387">
        <v>0</v>
      </c>
      <c r="O342" s="208">
        <v>0</v>
      </c>
      <c r="P342" s="368">
        <v>4.25</v>
      </c>
      <c r="Q342" s="59">
        <f t="shared" si="95"/>
        <v>0</v>
      </c>
      <c r="R342" s="33">
        <v>0</v>
      </c>
      <c r="S342" s="35">
        <f t="shared" si="96"/>
        <v>0</v>
      </c>
      <c r="T342" s="33">
        <v>0</v>
      </c>
      <c r="U342" s="35">
        <f t="shared" si="97"/>
        <v>0</v>
      </c>
      <c r="V342" s="33">
        <v>0</v>
      </c>
      <c r="W342" s="35">
        <f t="shared" si="98"/>
        <v>0</v>
      </c>
      <c r="X342" s="33">
        <v>0</v>
      </c>
      <c r="Y342" s="35">
        <f t="shared" si="99"/>
        <v>0</v>
      </c>
      <c r="Z342" s="83"/>
      <c r="AA342" s="327">
        <f t="shared" si="100"/>
        <v>0</v>
      </c>
      <c r="AB342" s="327">
        <f t="shared" si="89"/>
        <v>0</v>
      </c>
      <c r="AC342" s="311">
        <f t="shared" si="101"/>
        <v>0</v>
      </c>
      <c r="AD342" s="456">
        <f t="shared" si="104"/>
        <v>0</v>
      </c>
      <c r="AJ342" s="320">
        <f t="shared" si="102"/>
        <v>0</v>
      </c>
      <c r="AL342">
        <f aca="true" t="shared" si="105" ref="AL342:AL356">AK342/H342</f>
        <v>0</v>
      </c>
      <c r="AO342" s="256"/>
      <c r="AP342" s="256"/>
    </row>
    <row r="343" spans="1:47" ht="21.75">
      <c r="A343" s="72">
        <v>10949</v>
      </c>
      <c r="B343" s="33">
        <v>341</v>
      </c>
      <c r="C343" s="83">
        <v>521333</v>
      </c>
      <c r="D343" s="277" t="s">
        <v>1496</v>
      </c>
      <c r="E343" s="264" t="s">
        <v>581</v>
      </c>
      <c r="F343" s="30">
        <v>1</v>
      </c>
      <c r="G343" s="82" t="s">
        <v>1389</v>
      </c>
      <c r="H343" s="33">
        <v>1</v>
      </c>
      <c r="I343" s="33" t="s">
        <v>392</v>
      </c>
      <c r="J343" s="46">
        <v>220</v>
      </c>
      <c r="K343" s="348">
        <v>200</v>
      </c>
      <c r="L343" s="120">
        <v>133.33333333333331</v>
      </c>
      <c r="M343" s="208">
        <f t="shared" si="94"/>
        <v>202.88888888888889</v>
      </c>
      <c r="N343" s="387">
        <v>0</v>
      </c>
      <c r="O343" s="208">
        <v>0</v>
      </c>
      <c r="P343" s="368">
        <v>4.75</v>
      </c>
      <c r="Q343" s="59">
        <f t="shared" si="95"/>
        <v>0</v>
      </c>
      <c r="R343" s="33">
        <v>0</v>
      </c>
      <c r="S343" s="35">
        <f t="shared" si="96"/>
        <v>0</v>
      </c>
      <c r="T343" s="33">
        <v>0</v>
      </c>
      <c r="U343" s="35">
        <f t="shared" si="97"/>
        <v>0</v>
      </c>
      <c r="V343" s="33">
        <v>0</v>
      </c>
      <c r="W343" s="35">
        <f t="shared" si="98"/>
        <v>0</v>
      </c>
      <c r="X343" s="33">
        <v>0</v>
      </c>
      <c r="Y343" s="35">
        <f t="shared" si="99"/>
        <v>0</v>
      </c>
      <c r="Z343" s="83"/>
      <c r="AA343" s="327">
        <f t="shared" si="100"/>
        <v>0</v>
      </c>
      <c r="AB343" s="327">
        <f t="shared" si="89"/>
        <v>0</v>
      </c>
      <c r="AC343" s="311">
        <f t="shared" si="101"/>
        <v>0</v>
      </c>
      <c r="AD343" s="456">
        <f t="shared" si="104"/>
        <v>0</v>
      </c>
      <c r="AG343">
        <v>100</v>
      </c>
      <c r="AH343">
        <v>475</v>
      </c>
      <c r="AI343" s="294" t="s">
        <v>1533</v>
      </c>
      <c r="AJ343" s="320">
        <f t="shared" si="102"/>
        <v>133.33333333333331</v>
      </c>
      <c r="AL343">
        <f t="shared" si="105"/>
        <v>0</v>
      </c>
      <c r="AQ343" s="256"/>
      <c r="AR343" s="256"/>
      <c r="AS343" s="256"/>
      <c r="AT343" s="256"/>
      <c r="AU343" s="256"/>
    </row>
    <row r="344" spans="1:47" s="256" customFormat="1" ht="21.75">
      <c r="A344" s="353">
        <v>10949</v>
      </c>
      <c r="B344" s="33">
        <v>342</v>
      </c>
      <c r="C344" s="50">
        <v>963448</v>
      </c>
      <c r="D344" s="339" t="s">
        <v>1227</v>
      </c>
      <c r="E344" s="304" t="s">
        <v>658</v>
      </c>
      <c r="F344" s="73">
        <v>1</v>
      </c>
      <c r="G344" s="305" t="s">
        <v>1389</v>
      </c>
      <c r="H344" s="46">
        <v>1</v>
      </c>
      <c r="I344" s="46" t="s">
        <v>659</v>
      </c>
      <c r="J344" s="46">
        <v>18</v>
      </c>
      <c r="K344" s="348">
        <v>0</v>
      </c>
      <c r="L344" s="120">
        <v>0</v>
      </c>
      <c r="M344" s="208">
        <f t="shared" si="94"/>
        <v>6.6000000000000005</v>
      </c>
      <c r="N344" s="387">
        <v>0</v>
      </c>
      <c r="O344" s="208">
        <v>0</v>
      </c>
      <c r="P344" s="368">
        <v>14</v>
      </c>
      <c r="Q344" s="61">
        <f t="shared" si="95"/>
        <v>0</v>
      </c>
      <c r="R344" s="46">
        <v>0</v>
      </c>
      <c r="S344" s="35">
        <f t="shared" si="96"/>
        <v>0</v>
      </c>
      <c r="T344" s="46">
        <v>0</v>
      </c>
      <c r="U344" s="35">
        <f t="shared" si="97"/>
        <v>0</v>
      </c>
      <c r="V344" s="46">
        <v>0</v>
      </c>
      <c r="W344" s="35">
        <f t="shared" si="98"/>
        <v>0</v>
      </c>
      <c r="X344" s="46">
        <v>0</v>
      </c>
      <c r="Y344" s="35">
        <f t="shared" si="99"/>
        <v>0</v>
      </c>
      <c r="Z344" s="50"/>
      <c r="AA344" s="327">
        <f t="shared" si="100"/>
        <v>0</v>
      </c>
      <c r="AB344" s="327">
        <f aca="true" t="shared" si="106" ref="AB344:AB406">O344-AA344</f>
        <v>0</v>
      </c>
      <c r="AC344" s="311">
        <f t="shared" si="101"/>
        <v>0</v>
      </c>
      <c r="AD344" s="456">
        <f t="shared" si="104"/>
        <v>0</v>
      </c>
      <c r="AE344" s="358"/>
      <c r="AF344" s="358"/>
      <c r="AG344" s="74"/>
      <c r="AH344" s="74"/>
      <c r="AI344" s="319"/>
      <c r="AJ344" s="320">
        <f t="shared" si="102"/>
        <v>0</v>
      </c>
      <c r="AK344" s="74"/>
      <c r="AL344">
        <f t="shared" si="105"/>
        <v>0</v>
      </c>
      <c r="AM344"/>
      <c r="AN344"/>
      <c r="AO344"/>
      <c r="AP344"/>
      <c r="AQ344"/>
      <c r="AR344"/>
      <c r="AS344"/>
      <c r="AT344"/>
      <c r="AU344"/>
    </row>
    <row r="345" spans="1:38" ht="21.75">
      <c r="A345" s="72">
        <v>10949</v>
      </c>
      <c r="B345" s="33">
        <v>343</v>
      </c>
      <c r="C345" s="83" t="s">
        <v>1231</v>
      </c>
      <c r="D345" s="277" t="s">
        <v>1230</v>
      </c>
      <c r="E345" s="260" t="s">
        <v>490</v>
      </c>
      <c r="F345" s="30">
        <v>1</v>
      </c>
      <c r="G345" s="29" t="s">
        <v>1389</v>
      </c>
      <c r="H345" s="33">
        <v>1</v>
      </c>
      <c r="I345" s="33" t="s">
        <v>403</v>
      </c>
      <c r="J345" s="46">
        <v>51</v>
      </c>
      <c r="K345" s="348">
        <v>42</v>
      </c>
      <c r="L345" s="120">
        <v>84</v>
      </c>
      <c r="M345" s="208">
        <v>100</v>
      </c>
      <c r="N345" s="387">
        <v>20</v>
      </c>
      <c r="O345" s="208">
        <v>80</v>
      </c>
      <c r="P345" s="368">
        <v>32</v>
      </c>
      <c r="Q345" s="59">
        <f t="shared" si="95"/>
        <v>2560</v>
      </c>
      <c r="R345" s="33">
        <v>20</v>
      </c>
      <c r="S345" s="35">
        <f t="shared" si="96"/>
        <v>640</v>
      </c>
      <c r="T345" s="121">
        <v>20</v>
      </c>
      <c r="U345" s="35">
        <f t="shared" si="97"/>
        <v>640</v>
      </c>
      <c r="V345" s="33">
        <v>20</v>
      </c>
      <c r="W345" s="35">
        <f t="shared" si="98"/>
        <v>640</v>
      </c>
      <c r="X345" s="121">
        <v>20</v>
      </c>
      <c r="Y345" s="35">
        <f t="shared" si="99"/>
        <v>640</v>
      </c>
      <c r="Z345" s="83"/>
      <c r="AA345" s="327">
        <f t="shared" si="100"/>
        <v>80</v>
      </c>
      <c r="AB345" s="327">
        <f t="shared" si="106"/>
        <v>0</v>
      </c>
      <c r="AC345" s="311">
        <f t="shared" si="101"/>
        <v>20</v>
      </c>
      <c r="AD345" s="456">
        <f t="shared" si="104"/>
        <v>640</v>
      </c>
      <c r="AG345" s="74">
        <v>63</v>
      </c>
      <c r="AH345">
        <v>2016</v>
      </c>
      <c r="AI345" s="319" t="s">
        <v>1454</v>
      </c>
      <c r="AJ345" s="320">
        <f t="shared" si="102"/>
        <v>84</v>
      </c>
      <c r="AL345">
        <f t="shared" si="105"/>
        <v>0</v>
      </c>
    </row>
    <row r="346" spans="1:38" ht="21.75">
      <c r="A346" s="72">
        <v>10949</v>
      </c>
      <c r="B346" s="33">
        <v>344</v>
      </c>
      <c r="C346" s="83" t="s">
        <v>1233</v>
      </c>
      <c r="D346" s="277" t="s">
        <v>1232</v>
      </c>
      <c r="E346" s="260" t="s">
        <v>513</v>
      </c>
      <c r="F346" s="30">
        <v>1</v>
      </c>
      <c r="G346" s="29" t="s">
        <v>1386</v>
      </c>
      <c r="H346" s="33">
        <v>100</v>
      </c>
      <c r="I346" s="33" t="s">
        <v>390</v>
      </c>
      <c r="J346" s="46">
        <v>220</v>
      </c>
      <c r="K346" s="348">
        <v>235</v>
      </c>
      <c r="L346" s="120">
        <v>300</v>
      </c>
      <c r="M346" s="208">
        <v>330</v>
      </c>
      <c r="N346" s="387">
        <v>90</v>
      </c>
      <c r="O346" s="208">
        <v>240</v>
      </c>
      <c r="P346" s="381">
        <v>127</v>
      </c>
      <c r="Q346" s="59">
        <f t="shared" si="95"/>
        <v>30480</v>
      </c>
      <c r="R346" s="33">
        <v>60</v>
      </c>
      <c r="S346" s="35">
        <f t="shared" si="96"/>
        <v>7620</v>
      </c>
      <c r="T346" s="121">
        <v>60</v>
      </c>
      <c r="U346" s="35">
        <f t="shared" si="97"/>
        <v>7620</v>
      </c>
      <c r="V346" s="33">
        <v>60</v>
      </c>
      <c r="W346" s="35">
        <f t="shared" si="98"/>
        <v>7620</v>
      </c>
      <c r="X346" s="121">
        <v>60</v>
      </c>
      <c r="Y346" s="35">
        <f t="shared" si="99"/>
        <v>7620</v>
      </c>
      <c r="Z346" s="83"/>
      <c r="AA346" s="327">
        <f t="shared" si="100"/>
        <v>240</v>
      </c>
      <c r="AB346" s="327">
        <f t="shared" si="106"/>
        <v>0</v>
      </c>
      <c r="AC346" s="311">
        <f t="shared" si="101"/>
        <v>60</v>
      </c>
      <c r="AD346" s="456">
        <f t="shared" si="104"/>
        <v>7620</v>
      </c>
      <c r="AG346" s="74">
        <v>225</v>
      </c>
      <c r="AH346">
        <v>28575</v>
      </c>
      <c r="AI346" s="319" t="s">
        <v>1537</v>
      </c>
      <c r="AJ346" s="320">
        <f t="shared" si="102"/>
        <v>300</v>
      </c>
      <c r="AL346">
        <f t="shared" si="105"/>
        <v>0</v>
      </c>
    </row>
    <row r="347" spans="1:38" ht="21.75">
      <c r="A347" s="72">
        <v>10949</v>
      </c>
      <c r="B347" s="33">
        <v>345</v>
      </c>
      <c r="C347" s="83" t="s">
        <v>1235</v>
      </c>
      <c r="D347" s="277" t="s">
        <v>1234</v>
      </c>
      <c r="E347" s="264" t="s">
        <v>514</v>
      </c>
      <c r="F347" s="30">
        <v>1</v>
      </c>
      <c r="G347" s="29" t="s">
        <v>1386</v>
      </c>
      <c r="H347" s="33">
        <v>30</v>
      </c>
      <c r="I347" s="33" t="s">
        <v>390</v>
      </c>
      <c r="J347" s="46">
        <v>110</v>
      </c>
      <c r="K347" s="348">
        <v>150</v>
      </c>
      <c r="L347" s="120">
        <v>226.66666666666669</v>
      </c>
      <c r="M347" s="208">
        <v>250</v>
      </c>
      <c r="N347" s="387">
        <v>10</v>
      </c>
      <c r="O347" s="208">
        <v>240</v>
      </c>
      <c r="P347" s="373">
        <v>379.85</v>
      </c>
      <c r="Q347" s="59">
        <f t="shared" si="95"/>
        <v>91164</v>
      </c>
      <c r="R347" s="33">
        <v>60</v>
      </c>
      <c r="S347" s="35">
        <f t="shared" si="96"/>
        <v>22791</v>
      </c>
      <c r="T347" s="121">
        <v>60</v>
      </c>
      <c r="U347" s="35">
        <f t="shared" si="97"/>
        <v>22791</v>
      </c>
      <c r="V347" s="33">
        <v>60</v>
      </c>
      <c r="W347" s="35">
        <f t="shared" si="98"/>
        <v>22791</v>
      </c>
      <c r="X347" s="121">
        <v>60</v>
      </c>
      <c r="Y347" s="35">
        <f t="shared" si="99"/>
        <v>22791</v>
      </c>
      <c r="Z347" s="83"/>
      <c r="AA347" s="327">
        <f t="shared" si="100"/>
        <v>240</v>
      </c>
      <c r="AB347" s="327">
        <f t="shared" si="106"/>
        <v>0</v>
      </c>
      <c r="AC347" s="311">
        <f t="shared" si="101"/>
        <v>60</v>
      </c>
      <c r="AD347" s="456">
        <f t="shared" si="104"/>
        <v>22791</v>
      </c>
      <c r="AG347" s="74">
        <v>170</v>
      </c>
      <c r="AH347">
        <v>64574.5</v>
      </c>
      <c r="AI347" s="319" t="s">
        <v>1537</v>
      </c>
      <c r="AJ347" s="320">
        <f t="shared" si="102"/>
        <v>226.66666666666669</v>
      </c>
      <c r="AL347">
        <f t="shared" si="105"/>
        <v>0</v>
      </c>
    </row>
    <row r="348" spans="1:38" ht="21.75">
      <c r="A348" s="72">
        <v>10949</v>
      </c>
      <c r="B348" s="33">
        <v>346</v>
      </c>
      <c r="C348" s="270">
        <v>758535</v>
      </c>
      <c r="D348" s="277" t="s">
        <v>1497</v>
      </c>
      <c r="E348" s="261" t="s">
        <v>612</v>
      </c>
      <c r="F348" s="30">
        <v>1</v>
      </c>
      <c r="G348" s="40" t="s">
        <v>1395</v>
      </c>
      <c r="H348" s="33">
        <v>60</v>
      </c>
      <c r="I348" s="33" t="s">
        <v>1391</v>
      </c>
      <c r="J348" s="33">
        <v>5</v>
      </c>
      <c r="K348" s="348">
        <v>5</v>
      </c>
      <c r="L348" s="120">
        <v>5.333333333333333</v>
      </c>
      <c r="M348" s="208">
        <f t="shared" si="94"/>
        <v>5.622222222222223</v>
      </c>
      <c r="N348" s="387">
        <v>0</v>
      </c>
      <c r="O348" s="208">
        <v>6</v>
      </c>
      <c r="P348" s="373">
        <v>235.4</v>
      </c>
      <c r="Q348" s="59">
        <f t="shared" si="95"/>
        <v>1412.4</v>
      </c>
      <c r="R348" s="33">
        <v>2</v>
      </c>
      <c r="S348" s="35">
        <f t="shared" si="96"/>
        <v>470.8</v>
      </c>
      <c r="T348" s="121">
        <v>1</v>
      </c>
      <c r="U348" s="35">
        <f t="shared" si="97"/>
        <v>235.4</v>
      </c>
      <c r="V348" s="33">
        <v>2</v>
      </c>
      <c r="W348" s="35">
        <f t="shared" si="98"/>
        <v>470.8</v>
      </c>
      <c r="X348" s="121">
        <v>1</v>
      </c>
      <c r="Y348" s="35">
        <f t="shared" si="99"/>
        <v>235.4</v>
      </c>
      <c r="Z348" s="83"/>
      <c r="AA348" s="327">
        <f t="shared" si="100"/>
        <v>6</v>
      </c>
      <c r="AB348" s="327">
        <f t="shared" si="106"/>
        <v>0</v>
      </c>
      <c r="AC348" s="311">
        <f t="shared" si="101"/>
        <v>1.5</v>
      </c>
      <c r="AD348" s="456">
        <f t="shared" si="104"/>
        <v>353.1</v>
      </c>
      <c r="AG348" s="74">
        <v>4</v>
      </c>
      <c r="AH348">
        <v>937.32</v>
      </c>
      <c r="AI348" s="319" t="s">
        <v>1533</v>
      </c>
      <c r="AJ348" s="320">
        <f t="shared" si="102"/>
        <v>5.333333333333333</v>
      </c>
      <c r="AL348">
        <f t="shared" si="105"/>
        <v>0</v>
      </c>
    </row>
    <row r="349" spans="1:38" ht="21.75">
      <c r="A349" s="72">
        <v>10949</v>
      </c>
      <c r="B349" s="33">
        <v>347</v>
      </c>
      <c r="C349" s="83" t="s">
        <v>1237</v>
      </c>
      <c r="D349" s="277" t="s">
        <v>1236</v>
      </c>
      <c r="E349" s="261" t="s">
        <v>482</v>
      </c>
      <c r="F349" s="30">
        <v>1</v>
      </c>
      <c r="G349" s="40" t="s">
        <v>1398</v>
      </c>
      <c r="H349" s="33">
        <v>180</v>
      </c>
      <c r="I349" s="33" t="s">
        <v>1391</v>
      </c>
      <c r="J349" s="46">
        <v>650</v>
      </c>
      <c r="K349" s="348">
        <v>396</v>
      </c>
      <c r="L349" s="120">
        <v>412</v>
      </c>
      <c r="M349" s="208">
        <f t="shared" si="94"/>
        <v>534.6</v>
      </c>
      <c r="N349" s="387">
        <v>175</v>
      </c>
      <c r="O349" s="208">
        <v>360</v>
      </c>
      <c r="P349" s="368">
        <v>25</v>
      </c>
      <c r="Q349" s="59">
        <f t="shared" si="95"/>
        <v>9000</v>
      </c>
      <c r="R349" s="33">
        <v>90</v>
      </c>
      <c r="S349" s="35">
        <f t="shared" si="96"/>
        <v>2250</v>
      </c>
      <c r="T349" s="121">
        <v>90</v>
      </c>
      <c r="U349" s="35">
        <f t="shared" si="97"/>
        <v>2250</v>
      </c>
      <c r="V349" s="33">
        <v>90</v>
      </c>
      <c r="W349" s="35">
        <f t="shared" si="98"/>
        <v>2250</v>
      </c>
      <c r="X349" s="121">
        <v>90</v>
      </c>
      <c r="Y349" s="35">
        <f t="shared" si="99"/>
        <v>2250</v>
      </c>
      <c r="Z349" s="83"/>
      <c r="AA349" s="327">
        <f t="shared" si="100"/>
        <v>360</v>
      </c>
      <c r="AB349" s="327">
        <f t="shared" si="106"/>
        <v>0</v>
      </c>
      <c r="AC349" s="311">
        <f t="shared" si="101"/>
        <v>90</v>
      </c>
      <c r="AD349" s="456">
        <f t="shared" si="104"/>
        <v>2250</v>
      </c>
      <c r="AG349" s="74">
        <v>309</v>
      </c>
      <c r="AH349">
        <v>7724.419999999998</v>
      </c>
      <c r="AI349" s="319" t="s">
        <v>1537</v>
      </c>
      <c r="AJ349" s="320">
        <f t="shared" si="102"/>
        <v>412</v>
      </c>
      <c r="AL349">
        <f t="shared" si="105"/>
        <v>0</v>
      </c>
    </row>
    <row r="350" spans="1:38" ht="21.75">
      <c r="A350" s="72">
        <v>10949</v>
      </c>
      <c r="B350" s="33">
        <v>348</v>
      </c>
      <c r="C350" s="83" t="s">
        <v>1239</v>
      </c>
      <c r="D350" s="277" t="s">
        <v>1238</v>
      </c>
      <c r="E350" s="260" t="s">
        <v>195</v>
      </c>
      <c r="F350" s="30">
        <v>1</v>
      </c>
      <c r="G350" s="29" t="s">
        <v>1386</v>
      </c>
      <c r="H350" s="33">
        <v>500</v>
      </c>
      <c r="I350" s="33" t="s">
        <v>390</v>
      </c>
      <c r="J350" s="46">
        <v>16</v>
      </c>
      <c r="K350" s="348">
        <v>11</v>
      </c>
      <c r="L350" s="120">
        <v>13.333333333333334</v>
      </c>
      <c r="M350" s="208">
        <f t="shared" si="94"/>
        <v>14.78888888888889</v>
      </c>
      <c r="N350" s="387">
        <v>0</v>
      </c>
      <c r="O350" s="208">
        <v>15</v>
      </c>
      <c r="P350" s="368">
        <v>430</v>
      </c>
      <c r="Q350" s="59">
        <f t="shared" si="95"/>
        <v>6450</v>
      </c>
      <c r="R350" s="33">
        <v>4</v>
      </c>
      <c r="S350" s="35">
        <f t="shared" si="96"/>
        <v>1720</v>
      </c>
      <c r="T350" s="121">
        <v>3</v>
      </c>
      <c r="U350" s="35">
        <f t="shared" si="97"/>
        <v>1290</v>
      </c>
      <c r="V350" s="33">
        <v>4</v>
      </c>
      <c r="W350" s="35">
        <f t="shared" si="98"/>
        <v>1720</v>
      </c>
      <c r="X350" s="121">
        <v>4</v>
      </c>
      <c r="Y350" s="35">
        <f t="shared" si="99"/>
        <v>1720</v>
      </c>
      <c r="Z350" s="83"/>
      <c r="AA350" s="327">
        <f t="shared" si="100"/>
        <v>15</v>
      </c>
      <c r="AB350" s="327">
        <f t="shared" si="106"/>
        <v>0</v>
      </c>
      <c r="AC350" s="311">
        <f t="shared" si="101"/>
        <v>3.75</v>
      </c>
      <c r="AD350" s="456">
        <f t="shared" si="104"/>
        <v>1612.5</v>
      </c>
      <c r="AG350" s="74">
        <v>10</v>
      </c>
      <c r="AH350">
        <v>4300</v>
      </c>
      <c r="AI350" s="319" t="s">
        <v>1533</v>
      </c>
      <c r="AJ350" s="320">
        <f t="shared" si="102"/>
        <v>13.333333333333334</v>
      </c>
      <c r="AL350">
        <f t="shared" si="105"/>
        <v>0</v>
      </c>
    </row>
    <row r="351" spans="1:38" ht="21.75">
      <c r="A351" s="72">
        <v>10949</v>
      </c>
      <c r="B351" s="33">
        <v>349</v>
      </c>
      <c r="C351" s="83" t="s">
        <v>1245</v>
      </c>
      <c r="D351" s="277" t="s">
        <v>1244</v>
      </c>
      <c r="E351" s="260" t="s">
        <v>515</v>
      </c>
      <c r="F351" s="30">
        <v>1</v>
      </c>
      <c r="G351" s="29" t="s">
        <v>1393</v>
      </c>
      <c r="H351" s="33">
        <v>60</v>
      </c>
      <c r="I351" s="33" t="s">
        <v>1394</v>
      </c>
      <c r="J351" s="46">
        <v>0</v>
      </c>
      <c r="K351" s="348">
        <v>0</v>
      </c>
      <c r="L351" s="120">
        <v>0</v>
      </c>
      <c r="M351" s="208">
        <f t="shared" si="94"/>
        <v>0</v>
      </c>
      <c r="N351" s="387">
        <v>0</v>
      </c>
      <c r="O351" s="208">
        <f>M351-N351</f>
        <v>0</v>
      </c>
      <c r="P351" s="369">
        <v>180</v>
      </c>
      <c r="Q351" s="59">
        <f t="shared" si="95"/>
        <v>0</v>
      </c>
      <c r="R351" s="33">
        <v>0</v>
      </c>
      <c r="S351" s="35">
        <f t="shared" si="96"/>
        <v>0</v>
      </c>
      <c r="T351" s="121">
        <v>0</v>
      </c>
      <c r="U351" s="35">
        <f t="shared" si="97"/>
        <v>0</v>
      </c>
      <c r="V351" s="33">
        <v>0</v>
      </c>
      <c r="W351" s="35">
        <f t="shared" si="98"/>
        <v>0</v>
      </c>
      <c r="X351" s="121">
        <v>0</v>
      </c>
      <c r="Y351" s="35">
        <f t="shared" si="99"/>
        <v>0</v>
      </c>
      <c r="Z351" s="83"/>
      <c r="AA351" s="327">
        <f t="shared" si="100"/>
        <v>0</v>
      </c>
      <c r="AB351" s="327">
        <f t="shared" si="106"/>
        <v>0</v>
      </c>
      <c r="AC351" s="311">
        <f t="shared" si="101"/>
        <v>0</v>
      </c>
      <c r="AD351" s="456">
        <f t="shared" si="104"/>
        <v>0</v>
      </c>
      <c r="AJ351" s="320">
        <f t="shared" si="102"/>
        <v>0</v>
      </c>
      <c r="AL351">
        <f t="shared" si="105"/>
        <v>0</v>
      </c>
    </row>
    <row r="352" spans="1:38" ht="21.75">
      <c r="A352" s="72">
        <v>10949</v>
      </c>
      <c r="B352" s="33">
        <v>350</v>
      </c>
      <c r="C352" s="83" t="s">
        <v>1241</v>
      </c>
      <c r="D352" s="277" t="s">
        <v>1240</v>
      </c>
      <c r="E352" s="260" t="s">
        <v>196</v>
      </c>
      <c r="F352" s="30">
        <v>1</v>
      </c>
      <c r="G352" s="29" t="s">
        <v>1393</v>
      </c>
      <c r="H352" s="33">
        <v>60</v>
      </c>
      <c r="I352" s="33" t="s">
        <v>1394</v>
      </c>
      <c r="J352" s="46">
        <v>61</v>
      </c>
      <c r="K352" s="348">
        <v>61</v>
      </c>
      <c r="L352" s="120">
        <v>22.666666666666664</v>
      </c>
      <c r="M352" s="208">
        <f t="shared" si="94"/>
        <v>53.04444444444445</v>
      </c>
      <c r="N352" s="387">
        <v>0</v>
      </c>
      <c r="O352" s="208">
        <v>0</v>
      </c>
      <c r="P352" s="368">
        <v>210</v>
      </c>
      <c r="Q352" s="59">
        <f t="shared" si="95"/>
        <v>0</v>
      </c>
      <c r="R352" s="33">
        <v>0</v>
      </c>
      <c r="S352" s="35">
        <f t="shared" si="96"/>
        <v>0</v>
      </c>
      <c r="T352" s="121">
        <v>0</v>
      </c>
      <c r="U352" s="35">
        <f t="shared" si="97"/>
        <v>0</v>
      </c>
      <c r="V352" s="33">
        <v>0</v>
      </c>
      <c r="W352" s="35">
        <f t="shared" si="98"/>
        <v>0</v>
      </c>
      <c r="X352" s="121">
        <v>0</v>
      </c>
      <c r="Y352" s="35">
        <f t="shared" si="99"/>
        <v>0</v>
      </c>
      <c r="Z352" s="83"/>
      <c r="AA352" s="327">
        <f t="shared" si="100"/>
        <v>0</v>
      </c>
      <c r="AB352" s="327">
        <f t="shared" si="106"/>
        <v>0</v>
      </c>
      <c r="AC352" s="311">
        <f t="shared" si="101"/>
        <v>0</v>
      </c>
      <c r="AD352" s="456">
        <f t="shared" si="104"/>
        <v>0</v>
      </c>
      <c r="AG352">
        <v>17</v>
      </c>
      <c r="AH352">
        <v>3570</v>
      </c>
      <c r="AI352" s="294" t="s">
        <v>1454</v>
      </c>
      <c r="AJ352" s="320">
        <f t="shared" si="102"/>
        <v>22.666666666666664</v>
      </c>
      <c r="AL352">
        <f t="shared" si="105"/>
        <v>0</v>
      </c>
    </row>
    <row r="353" spans="1:38" ht="21.75">
      <c r="A353" s="72">
        <v>10949</v>
      </c>
      <c r="B353" s="33">
        <v>351</v>
      </c>
      <c r="C353" s="83" t="s">
        <v>1243</v>
      </c>
      <c r="D353" s="277" t="s">
        <v>1242</v>
      </c>
      <c r="E353" s="260" t="s">
        <v>549</v>
      </c>
      <c r="F353" s="30">
        <v>1</v>
      </c>
      <c r="G353" s="29" t="s">
        <v>1393</v>
      </c>
      <c r="H353" s="30">
        <v>60</v>
      </c>
      <c r="I353" s="30" t="s">
        <v>1394</v>
      </c>
      <c r="J353" s="46">
        <v>0</v>
      </c>
      <c r="K353" s="348">
        <v>0</v>
      </c>
      <c r="L353" s="120">
        <v>0</v>
      </c>
      <c r="M353" s="208">
        <f t="shared" si="94"/>
        <v>0</v>
      </c>
      <c r="N353" s="387">
        <v>0</v>
      </c>
      <c r="O353" s="208">
        <f>M353-N353</f>
        <v>0</v>
      </c>
      <c r="P353" s="381">
        <v>270</v>
      </c>
      <c r="Q353" s="59">
        <f t="shared" si="95"/>
        <v>0</v>
      </c>
      <c r="R353" s="33">
        <v>0</v>
      </c>
      <c r="S353" s="35">
        <f t="shared" si="96"/>
        <v>0</v>
      </c>
      <c r="T353" s="121">
        <v>0</v>
      </c>
      <c r="U353" s="35">
        <f t="shared" si="97"/>
        <v>0</v>
      </c>
      <c r="V353" s="33">
        <v>0</v>
      </c>
      <c r="W353" s="35">
        <f t="shared" si="98"/>
        <v>0</v>
      </c>
      <c r="X353" s="121">
        <v>0</v>
      </c>
      <c r="Y353" s="35">
        <f t="shared" si="99"/>
        <v>0</v>
      </c>
      <c r="Z353" s="83"/>
      <c r="AA353" s="327">
        <f t="shared" si="100"/>
        <v>0</v>
      </c>
      <c r="AB353" s="327">
        <f t="shared" si="106"/>
        <v>0</v>
      </c>
      <c r="AC353" s="311">
        <f t="shared" si="101"/>
        <v>0</v>
      </c>
      <c r="AD353" s="456">
        <f t="shared" si="104"/>
        <v>0</v>
      </c>
      <c r="AJ353" s="320">
        <f t="shared" si="102"/>
        <v>0</v>
      </c>
      <c r="AL353">
        <f t="shared" si="105"/>
        <v>0</v>
      </c>
    </row>
    <row r="354" spans="1:40" ht="21.75">
      <c r="A354" s="72">
        <v>10949</v>
      </c>
      <c r="B354" s="33">
        <v>352</v>
      </c>
      <c r="C354" s="270">
        <v>107609</v>
      </c>
      <c r="D354" s="277" t="s">
        <v>1498</v>
      </c>
      <c r="E354" s="260" t="s">
        <v>1372</v>
      </c>
      <c r="F354" s="30">
        <v>1</v>
      </c>
      <c r="G354" s="29" t="s">
        <v>1389</v>
      </c>
      <c r="H354" s="33">
        <v>1</v>
      </c>
      <c r="I354" s="33" t="s">
        <v>407</v>
      </c>
      <c r="J354" s="46">
        <v>7</v>
      </c>
      <c r="K354" s="348">
        <v>7</v>
      </c>
      <c r="L354" s="120">
        <v>8</v>
      </c>
      <c r="M354" s="208">
        <f t="shared" si="94"/>
        <v>8.066666666666666</v>
      </c>
      <c r="N354" s="387">
        <v>1</v>
      </c>
      <c r="O354" s="208">
        <v>7</v>
      </c>
      <c r="P354" s="368">
        <v>6000</v>
      </c>
      <c r="Q354" s="59">
        <f t="shared" si="95"/>
        <v>42000</v>
      </c>
      <c r="R354" s="33">
        <v>2</v>
      </c>
      <c r="S354" s="35">
        <f t="shared" si="96"/>
        <v>12000</v>
      </c>
      <c r="T354" s="121">
        <v>2</v>
      </c>
      <c r="U354" s="35">
        <f t="shared" si="97"/>
        <v>12000</v>
      </c>
      <c r="V354" s="33">
        <v>2</v>
      </c>
      <c r="W354" s="35">
        <f t="shared" si="98"/>
        <v>12000</v>
      </c>
      <c r="X354" s="121">
        <v>1</v>
      </c>
      <c r="Y354" s="35">
        <f t="shared" si="99"/>
        <v>6000</v>
      </c>
      <c r="Z354" s="83"/>
      <c r="AA354" s="327">
        <f t="shared" si="100"/>
        <v>7</v>
      </c>
      <c r="AB354" s="327">
        <f t="shared" si="106"/>
        <v>0</v>
      </c>
      <c r="AC354" s="311">
        <f t="shared" si="101"/>
        <v>1.75</v>
      </c>
      <c r="AD354" s="456">
        <f t="shared" si="104"/>
        <v>10500</v>
      </c>
      <c r="AG354">
        <v>6</v>
      </c>
      <c r="AH354">
        <v>36000</v>
      </c>
      <c r="AI354" s="294" t="s">
        <v>1456</v>
      </c>
      <c r="AJ354" s="320">
        <f t="shared" si="102"/>
        <v>8</v>
      </c>
      <c r="AL354">
        <f t="shared" si="105"/>
        <v>0</v>
      </c>
      <c r="AM354" s="256"/>
      <c r="AN354" s="256"/>
    </row>
    <row r="355" spans="1:38" ht="21.75">
      <c r="A355" s="72">
        <v>10949</v>
      </c>
      <c r="B355" s="33">
        <v>353</v>
      </c>
      <c r="C355" s="83" t="s">
        <v>1247</v>
      </c>
      <c r="D355" s="277" t="s">
        <v>1246</v>
      </c>
      <c r="E355" s="260" t="s">
        <v>197</v>
      </c>
      <c r="F355" s="30">
        <v>1</v>
      </c>
      <c r="G355" s="29" t="s">
        <v>1389</v>
      </c>
      <c r="H355" s="33">
        <v>1</v>
      </c>
      <c r="I355" s="33" t="s">
        <v>407</v>
      </c>
      <c r="J355" s="46">
        <v>140</v>
      </c>
      <c r="K355" s="348">
        <v>30</v>
      </c>
      <c r="L355" s="120">
        <v>157.33333333333331</v>
      </c>
      <c r="M355" s="208">
        <v>160</v>
      </c>
      <c r="N355" s="387">
        <v>192</v>
      </c>
      <c r="O355" s="208">
        <v>0</v>
      </c>
      <c r="P355" s="368">
        <v>11</v>
      </c>
      <c r="Q355" s="59">
        <f t="shared" si="95"/>
        <v>0</v>
      </c>
      <c r="R355" s="33">
        <v>0</v>
      </c>
      <c r="S355" s="35">
        <f t="shared" si="96"/>
        <v>0</v>
      </c>
      <c r="T355" s="121">
        <v>0</v>
      </c>
      <c r="U355" s="35">
        <f t="shared" si="97"/>
        <v>0</v>
      </c>
      <c r="V355" s="33">
        <v>0</v>
      </c>
      <c r="W355" s="35">
        <f t="shared" si="98"/>
        <v>0</v>
      </c>
      <c r="X355" s="121">
        <v>0</v>
      </c>
      <c r="Y355" s="35">
        <f t="shared" si="99"/>
        <v>0</v>
      </c>
      <c r="Z355" s="83"/>
      <c r="AA355" s="327">
        <f t="shared" si="100"/>
        <v>0</v>
      </c>
      <c r="AB355" s="327">
        <f t="shared" si="106"/>
        <v>0</v>
      </c>
      <c r="AC355" s="311">
        <f t="shared" si="101"/>
        <v>0</v>
      </c>
      <c r="AD355" s="456">
        <f t="shared" si="104"/>
        <v>0</v>
      </c>
      <c r="AG355">
        <v>118</v>
      </c>
      <c r="AH355">
        <v>1298</v>
      </c>
      <c r="AI355" s="294" t="s">
        <v>1454</v>
      </c>
      <c r="AJ355" s="320">
        <f t="shared" si="102"/>
        <v>157.33333333333331</v>
      </c>
      <c r="AL355">
        <f t="shared" si="105"/>
        <v>0</v>
      </c>
    </row>
    <row r="356" spans="1:38" ht="21.75">
      <c r="A356" s="72">
        <v>10949</v>
      </c>
      <c r="B356" s="33">
        <v>354</v>
      </c>
      <c r="C356" s="259" t="s">
        <v>1248</v>
      </c>
      <c r="D356" s="338" t="s">
        <v>1501</v>
      </c>
      <c r="E356" s="261" t="s">
        <v>516</v>
      </c>
      <c r="F356" s="281">
        <v>1</v>
      </c>
      <c r="G356" s="40" t="s">
        <v>1389</v>
      </c>
      <c r="H356" s="33">
        <v>1</v>
      </c>
      <c r="I356" s="33" t="s">
        <v>407</v>
      </c>
      <c r="J356" s="46">
        <v>0</v>
      </c>
      <c r="K356" s="348">
        <v>9</v>
      </c>
      <c r="L356" s="120">
        <v>0</v>
      </c>
      <c r="M356" s="208">
        <v>5</v>
      </c>
      <c r="N356" s="387">
        <v>0</v>
      </c>
      <c r="O356" s="208">
        <v>5</v>
      </c>
      <c r="P356" s="369">
        <v>814.3</v>
      </c>
      <c r="Q356" s="59">
        <f t="shared" si="95"/>
        <v>4071.5</v>
      </c>
      <c r="R356" s="33">
        <v>3</v>
      </c>
      <c r="S356" s="35">
        <f t="shared" si="96"/>
        <v>2442.8999999999996</v>
      </c>
      <c r="T356" s="121">
        <v>0</v>
      </c>
      <c r="U356" s="35">
        <f t="shared" si="97"/>
        <v>0</v>
      </c>
      <c r="V356" s="33">
        <v>2</v>
      </c>
      <c r="W356" s="35">
        <f t="shared" si="98"/>
        <v>1628.6</v>
      </c>
      <c r="X356" s="121">
        <v>0</v>
      </c>
      <c r="Y356" s="35">
        <f t="shared" si="99"/>
        <v>0</v>
      </c>
      <c r="Z356" s="259"/>
      <c r="AA356" s="327">
        <f t="shared" si="100"/>
        <v>5</v>
      </c>
      <c r="AB356" s="327">
        <f>O356-AA356</f>
        <v>0</v>
      </c>
      <c r="AC356" s="311">
        <f t="shared" si="101"/>
        <v>1.25</v>
      </c>
      <c r="AD356" s="456">
        <f t="shared" si="104"/>
        <v>1017.875</v>
      </c>
      <c r="AG356" s="256"/>
      <c r="AH356" s="256"/>
      <c r="AJ356" s="320">
        <f t="shared" si="102"/>
        <v>0</v>
      </c>
      <c r="AL356">
        <f t="shared" si="105"/>
        <v>0</v>
      </c>
    </row>
    <row r="357" spans="1:35" ht="21.75">
      <c r="A357" s="72">
        <v>10949</v>
      </c>
      <c r="B357" s="33">
        <v>355</v>
      </c>
      <c r="C357" s="83"/>
      <c r="D357" s="412"/>
      <c r="E357" s="261" t="s">
        <v>1544</v>
      </c>
      <c r="F357" s="33">
        <v>1</v>
      </c>
      <c r="G357" s="40" t="s">
        <v>1386</v>
      </c>
      <c r="H357" s="33">
        <v>30</v>
      </c>
      <c r="I357" s="33" t="s">
        <v>390</v>
      </c>
      <c r="J357" s="33">
        <v>0</v>
      </c>
      <c r="K357" s="46">
        <v>0</v>
      </c>
      <c r="L357" s="120">
        <v>0</v>
      </c>
      <c r="M357" s="208">
        <v>12</v>
      </c>
      <c r="N357" s="406">
        <v>0</v>
      </c>
      <c r="O357" s="208">
        <v>12</v>
      </c>
      <c r="P357" s="368">
        <v>710</v>
      </c>
      <c r="Q357" s="59">
        <f t="shared" si="95"/>
        <v>8520</v>
      </c>
      <c r="R357" s="33">
        <v>3</v>
      </c>
      <c r="S357" s="35">
        <f t="shared" si="96"/>
        <v>2130</v>
      </c>
      <c r="T357" s="33">
        <v>3</v>
      </c>
      <c r="U357" s="35">
        <f t="shared" si="97"/>
        <v>2130</v>
      </c>
      <c r="V357" s="33">
        <v>3</v>
      </c>
      <c r="W357" s="35">
        <f t="shared" si="98"/>
        <v>2130</v>
      </c>
      <c r="X357" s="33">
        <v>3</v>
      </c>
      <c r="Y357" s="35">
        <f t="shared" si="99"/>
        <v>2130</v>
      </c>
      <c r="Z357" s="40"/>
      <c r="AA357" s="327">
        <f t="shared" si="100"/>
        <v>12</v>
      </c>
      <c r="AB357" s="327">
        <f>O357-AA357</f>
        <v>0</v>
      </c>
      <c r="AD357" s="456">
        <f t="shared" si="104"/>
        <v>2130</v>
      </c>
      <c r="AG357">
        <v>9</v>
      </c>
      <c r="AH357">
        <v>5880</v>
      </c>
      <c r="AI357" s="294" t="s">
        <v>1533</v>
      </c>
    </row>
    <row r="358" spans="1:38" ht="21.75">
      <c r="A358" s="72">
        <v>10949</v>
      </c>
      <c r="B358" s="33">
        <v>356</v>
      </c>
      <c r="C358" s="83" t="s">
        <v>1250</v>
      </c>
      <c r="D358" s="277" t="s">
        <v>1249</v>
      </c>
      <c r="E358" s="434" t="s">
        <v>613</v>
      </c>
      <c r="F358" s="30">
        <v>1</v>
      </c>
      <c r="G358" s="49" t="s">
        <v>1386</v>
      </c>
      <c r="H358" s="38">
        <v>30</v>
      </c>
      <c r="I358" s="38" t="s">
        <v>390</v>
      </c>
      <c r="J358" s="33">
        <v>368</v>
      </c>
      <c r="K358" s="46">
        <v>1294</v>
      </c>
      <c r="L358" s="120">
        <v>1110.6666666666667</v>
      </c>
      <c r="M358" s="208">
        <f t="shared" si="94"/>
        <v>1016.6444444444446</v>
      </c>
      <c r="N358" s="387">
        <v>0</v>
      </c>
      <c r="O358" s="208">
        <v>0</v>
      </c>
      <c r="P358" s="368">
        <v>347.09</v>
      </c>
      <c r="Q358" s="59">
        <f>P358*O358</f>
        <v>0</v>
      </c>
      <c r="R358" s="33">
        <v>0</v>
      </c>
      <c r="S358" s="35">
        <f t="shared" si="96"/>
        <v>0</v>
      </c>
      <c r="T358" s="33">
        <v>0</v>
      </c>
      <c r="U358" s="35">
        <f t="shared" si="97"/>
        <v>0</v>
      </c>
      <c r="V358" s="33">
        <v>0</v>
      </c>
      <c r="W358" s="35">
        <f t="shared" si="98"/>
        <v>0</v>
      </c>
      <c r="X358" s="33">
        <v>0</v>
      </c>
      <c r="Y358" s="35">
        <f t="shared" si="99"/>
        <v>0</v>
      </c>
      <c r="Z358" s="83"/>
      <c r="AA358" s="327">
        <f t="shared" si="100"/>
        <v>0</v>
      </c>
      <c r="AB358" s="327">
        <f t="shared" si="106"/>
        <v>0</v>
      </c>
      <c r="AC358" s="311">
        <f>O358/4</f>
        <v>0</v>
      </c>
      <c r="AD358" s="456">
        <f t="shared" si="104"/>
        <v>0</v>
      </c>
      <c r="AG358">
        <v>833</v>
      </c>
      <c r="AH358">
        <v>284886</v>
      </c>
      <c r="AI358" s="318" t="s">
        <v>1456</v>
      </c>
      <c r="AJ358" s="320">
        <f>AG358/9*12</f>
        <v>1110.6666666666667</v>
      </c>
      <c r="AK358" s="256"/>
      <c r="AL358">
        <f>AK358/H358</f>
        <v>0</v>
      </c>
    </row>
    <row r="359" spans="1:35" ht="21.75">
      <c r="A359" s="72">
        <v>10949</v>
      </c>
      <c r="B359" s="33">
        <v>357</v>
      </c>
      <c r="C359" s="83"/>
      <c r="D359" s="277"/>
      <c r="E359" s="360" t="s">
        <v>1545</v>
      </c>
      <c r="F359" s="83">
        <v>1</v>
      </c>
      <c r="G359" s="83"/>
      <c r="H359" s="37">
        <v>30</v>
      </c>
      <c r="I359" s="37" t="s">
        <v>390</v>
      </c>
      <c r="J359" s="37">
        <v>0</v>
      </c>
      <c r="K359" s="72">
        <v>0</v>
      </c>
      <c r="L359" s="120">
        <v>0</v>
      </c>
      <c r="M359" s="208">
        <f t="shared" si="94"/>
        <v>0</v>
      </c>
      <c r="N359" s="388">
        <v>0</v>
      </c>
      <c r="O359" s="208">
        <f>M359-N359</f>
        <v>0</v>
      </c>
      <c r="P359" s="370">
        <v>0</v>
      </c>
      <c r="Q359" s="59">
        <f>P359*O359</f>
        <v>0</v>
      </c>
      <c r="R359" s="37">
        <v>0</v>
      </c>
      <c r="S359" s="35">
        <f t="shared" si="96"/>
        <v>0</v>
      </c>
      <c r="T359" s="76">
        <v>0</v>
      </c>
      <c r="U359" s="35">
        <f t="shared" si="97"/>
        <v>0</v>
      </c>
      <c r="V359" s="76">
        <v>0</v>
      </c>
      <c r="W359" s="35">
        <f t="shared" si="98"/>
        <v>0</v>
      </c>
      <c r="X359" s="76">
        <v>0</v>
      </c>
      <c r="Y359" s="35">
        <f t="shared" si="99"/>
        <v>0</v>
      </c>
      <c r="Z359" s="83"/>
      <c r="AA359" s="327">
        <f t="shared" si="100"/>
        <v>0</v>
      </c>
      <c r="AB359" s="327">
        <f t="shared" si="106"/>
        <v>0</v>
      </c>
      <c r="AD359" s="456">
        <f t="shared" si="104"/>
        <v>0</v>
      </c>
      <c r="AG359">
        <v>6</v>
      </c>
      <c r="AH359">
        <v>3600</v>
      </c>
      <c r="AI359" s="294" t="s">
        <v>1533</v>
      </c>
    </row>
    <row r="360" spans="1:38" ht="21.75">
      <c r="A360" s="72">
        <v>10949</v>
      </c>
      <c r="B360" s="33">
        <v>358</v>
      </c>
      <c r="C360" s="83" t="s">
        <v>1254</v>
      </c>
      <c r="D360" s="277" t="s">
        <v>1253</v>
      </c>
      <c r="E360" s="260" t="s">
        <v>198</v>
      </c>
      <c r="F360" s="30">
        <v>1</v>
      </c>
      <c r="G360" s="29" t="s">
        <v>1386</v>
      </c>
      <c r="H360" s="33">
        <v>1000</v>
      </c>
      <c r="I360" s="33" t="s">
        <v>390</v>
      </c>
      <c r="J360" s="46">
        <v>3</v>
      </c>
      <c r="K360" s="348">
        <v>0</v>
      </c>
      <c r="L360" s="120">
        <v>1.3333333333333333</v>
      </c>
      <c r="M360" s="208">
        <f t="shared" si="94"/>
        <v>1.588888888888889</v>
      </c>
      <c r="N360" s="387">
        <v>1</v>
      </c>
      <c r="O360" s="208">
        <v>1</v>
      </c>
      <c r="P360" s="373">
        <v>180</v>
      </c>
      <c r="Q360" s="59">
        <f>P360*O360</f>
        <v>180</v>
      </c>
      <c r="R360" s="32">
        <v>0</v>
      </c>
      <c r="S360" s="35">
        <f t="shared" si="96"/>
        <v>0</v>
      </c>
      <c r="T360" s="121">
        <v>0</v>
      </c>
      <c r="U360" s="35">
        <f t="shared" si="97"/>
        <v>0</v>
      </c>
      <c r="V360" s="33">
        <v>1</v>
      </c>
      <c r="W360" s="35">
        <f t="shared" si="98"/>
        <v>180</v>
      </c>
      <c r="X360" s="121">
        <v>0</v>
      </c>
      <c r="Y360" s="35">
        <f t="shared" si="99"/>
        <v>0</v>
      </c>
      <c r="Z360" s="83"/>
      <c r="AA360" s="327">
        <f t="shared" si="100"/>
        <v>1</v>
      </c>
      <c r="AB360" s="327">
        <f t="shared" si="106"/>
        <v>0</v>
      </c>
      <c r="AC360" s="311">
        <f>O360/4</f>
        <v>0.25</v>
      </c>
      <c r="AD360" s="456">
        <f t="shared" si="104"/>
        <v>45</v>
      </c>
      <c r="AG360">
        <v>1</v>
      </c>
      <c r="AH360">
        <v>180</v>
      </c>
      <c r="AI360" s="294" t="s">
        <v>1533</v>
      </c>
      <c r="AJ360" s="320">
        <f>AG360/9*12</f>
        <v>1.3333333333333333</v>
      </c>
      <c r="AL360">
        <f>AK360/H360</f>
        <v>0</v>
      </c>
    </row>
    <row r="361" spans="1:38" ht="21.75">
      <c r="A361" s="72">
        <v>10949</v>
      </c>
      <c r="B361" s="33">
        <v>359</v>
      </c>
      <c r="C361" s="83" t="s">
        <v>1252</v>
      </c>
      <c r="D361" s="277" t="s">
        <v>1251</v>
      </c>
      <c r="E361" s="260" t="s">
        <v>420</v>
      </c>
      <c r="F361" s="30">
        <v>1</v>
      </c>
      <c r="G361" s="29" t="s">
        <v>1389</v>
      </c>
      <c r="H361" s="33">
        <v>1</v>
      </c>
      <c r="I361" s="33" t="s">
        <v>404</v>
      </c>
      <c r="J361" s="46">
        <v>320</v>
      </c>
      <c r="K361" s="348">
        <v>230</v>
      </c>
      <c r="L361" s="120">
        <v>120</v>
      </c>
      <c r="M361" s="208">
        <f t="shared" si="94"/>
        <v>245.66666666666669</v>
      </c>
      <c r="N361" s="387">
        <v>46</v>
      </c>
      <c r="O361" s="208">
        <v>200</v>
      </c>
      <c r="P361" s="373">
        <v>8.56</v>
      </c>
      <c r="Q361" s="59">
        <f>P361*O361</f>
        <v>1712</v>
      </c>
      <c r="R361" s="33">
        <v>50</v>
      </c>
      <c r="S361" s="35">
        <f t="shared" si="96"/>
        <v>428</v>
      </c>
      <c r="T361" s="121">
        <v>50</v>
      </c>
      <c r="U361" s="35">
        <f t="shared" si="97"/>
        <v>428</v>
      </c>
      <c r="V361" s="33">
        <v>50</v>
      </c>
      <c r="W361" s="35">
        <f t="shared" si="98"/>
        <v>428</v>
      </c>
      <c r="X361" s="121">
        <v>50</v>
      </c>
      <c r="Y361" s="35">
        <f t="shared" si="99"/>
        <v>428</v>
      </c>
      <c r="Z361" s="83"/>
      <c r="AA361" s="327">
        <f t="shared" si="100"/>
        <v>200</v>
      </c>
      <c r="AB361" s="327">
        <f t="shared" si="106"/>
        <v>0</v>
      </c>
      <c r="AC361" s="311">
        <f>O361/4</f>
        <v>50</v>
      </c>
      <c r="AD361" s="456">
        <f t="shared" si="104"/>
        <v>428</v>
      </c>
      <c r="AG361">
        <v>90</v>
      </c>
      <c r="AH361">
        <v>770.4000000000001</v>
      </c>
      <c r="AI361" s="294" t="s">
        <v>1533</v>
      </c>
      <c r="AJ361" s="320">
        <f>AG361/9*12</f>
        <v>120</v>
      </c>
      <c r="AL361">
        <f>AK361/H361</f>
        <v>0</v>
      </c>
    </row>
    <row r="362" spans="1:38" ht="21.75">
      <c r="A362" s="72">
        <v>10949</v>
      </c>
      <c r="B362" s="33">
        <v>360</v>
      </c>
      <c r="C362" s="83" t="s">
        <v>1258</v>
      </c>
      <c r="D362" s="277" t="s">
        <v>1257</v>
      </c>
      <c r="E362" s="260" t="s">
        <v>1259</v>
      </c>
      <c r="F362" s="30">
        <v>1</v>
      </c>
      <c r="G362" s="29" t="s">
        <v>1389</v>
      </c>
      <c r="H362" s="33">
        <v>1</v>
      </c>
      <c r="I362" s="33" t="s">
        <v>404</v>
      </c>
      <c r="J362" s="46">
        <v>40</v>
      </c>
      <c r="K362" s="348">
        <v>0</v>
      </c>
      <c r="L362" s="120">
        <v>2.6666666666666665</v>
      </c>
      <c r="M362" s="208">
        <v>20</v>
      </c>
      <c r="N362" s="387">
        <v>0</v>
      </c>
      <c r="O362" s="208">
        <v>20</v>
      </c>
      <c r="P362" s="373">
        <v>540</v>
      </c>
      <c r="Q362" s="59">
        <f aca="true" t="shared" si="107" ref="Q362:Q400">P362*O362</f>
        <v>10800</v>
      </c>
      <c r="R362" s="33">
        <v>0</v>
      </c>
      <c r="S362" s="35">
        <f t="shared" si="96"/>
        <v>0</v>
      </c>
      <c r="T362" s="121">
        <v>10</v>
      </c>
      <c r="U362" s="35">
        <f t="shared" si="97"/>
        <v>5400</v>
      </c>
      <c r="V362" s="33">
        <v>0</v>
      </c>
      <c r="W362" s="35">
        <f t="shared" si="98"/>
        <v>0</v>
      </c>
      <c r="X362" s="121">
        <v>10</v>
      </c>
      <c r="Y362" s="35">
        <f t="shared" si="99"/>
        <v>5400</v>
      </c>
      <c r="Z362" s="83"/>
      <c r="AA362" s="327">
        <f t="shared" si="100"/>
        <v>20</v>
      </c>
      <c r="AB362" s="327">
        <f t="shared" si="106"/>
        <v>0</v>
      </c>
      <c r="AC362" s="311">
        <f aca="true" t="shared" si="108" ref="AC362:AC399">O362/4</f>
        <v>5</v>
      </c>
      <c r="AD362" s="456">
        <f t="shared" si="104"/>
        <v>2700</v>
      </c>
      <c r="AG362">
        <v>2</v>
      </c>
      <c r="AH362">
        <v>1080</v>
      </c>
      <c r="AI362" s="294" t="s">
        <v>1454</v>
      </c>
      <c r="AJ362" s="320">
        <f aca="true" t="shared" si="109" ref="AJ362:AJ399">AG362/9*12</f>
        <v>2.6666666666666665</v>
      </c>
      <c r="AL362">
        <f aca="true" t="shared" si="110" ref="AL362:AL399">AK362/H362</f>
        <v>0</v>
      </c>
    </row>
    <row r="363" spans="1:38" ht="21.75">
      <c r="A363" s="72">
        <v>10949</v>
      </c>
      <c r="B363" s="33">
        <v>361</v>
      </c>
      <c r="C363" s="83" t="s">
        <v>1256</v>
      </c>
      <c r="D363" s="277" t="s">
        <v>1255</v>
      </c>
      <c r="E363" s="260" t="s">
        <v>421</v>
      </c>
      <c r="F363" s="30">
        <v>1</v>
      </c>
      <c r="G363" s="29" t="s">
        <v>1389</v>
      </c>
      <c r="H363" s="33">
        <v>1</v>
      </c>
      <c r="I363" s="33" t="s">
        <v>404</v>
      </c>
      <c r="J363" s="46">
        <v>0</v>
      </c>
      <c r="K363" s="348">
        <v>0</v>
      </c>
      <c r="L363" s="120">
        <v>0</v>
      </c>
      <c r="M363" s="208">
        <f t="shared" si="94"/>
        <v>0</v>
      </c>
      <c r="N363" s="387">
        <v>0</v>
      </c>
      <c r="O363" s="208">
        <f>M363-N363</f>
        <v>0</v>
      </c>
      <c r="P363" s="369">
        <v>21.4166</v>
      </c>
      <c r="Q363" s="59">
        <f t="shared" si="107"/>
        <v>0</v>
      </c>
      <c r="R363" s="33">
        <v>0</v>
      </c>
      <c r="S363" s="35">
        <f t="shared" si="96"/>
        <v>0</v>
      </c>
      <c r="T363" s="121">
        <v>0</v>
      </c>
      <c r="U363" s="35">
        <f t="shared" si="97"/>
        <v>0</v>
      </c>
      <c r="V363" s="33">
        <v>0</v>
      </c>
      <c r="W363" s="35">
        <f t="shared" si="98"/>
        <v>0</v>
      </c>
      <c r="X363" s="121">
        <v>0</v>
      </c>
      <c r="Y363" s="35">
        <f t="shared" si="99"/>
        <v>0</v>
      </c>
      <c r="Z363" s="83"/>
      <c r="AA363" s="327">
        <f t="shared" si="100"/>
        <v>0</v>
      </c>
      <c r="AB363" s="327">
        <f t="shared" si="106"/>
        <v>0</v>
      </c>
      <c r="AC363" s="311">
        <f t="shared" si="108"/>
        <v>0</v>
      </c>
      <c r="AD363" s="456">
        <f t="shared" si="104"/>
        <v>0</v>
      </c>
      <c r="AJ363" s="320">
        <f t="shared" si="109"/>
        <v>0</v>
      </c>
      <c r="AL363">
        <f t="shared" si="110"/>
        <v>0</v>
      </c>
    </row>
    <row r="364" spans="1:38" ht="21.75">
      <c r="A364" s="72">
        <v>10949</v>
      </c>
      <c r="B364" s="33">
        <v>362</v>
      </c>
      <c r="C364" s="83" t="s">
        <v>1261</v>
      </c>
      <c r="D364" s="277" t="s">
        <v>1260</v>
      </c>
      <c r="E364" s="260" t="s">
        <v>199</v>
      </c>
      <c r="F364" s="30">
        <v>1</v>
      </c>
      <c r="G364" s="29" t="s">
        <v>1398</v>
      </c>
      <c r="H364" s="33">
        <v>1</v>
      </c>
      <c r="I364" s="33" t="s">
        <v>403</v>
      </c>
      <c r="J364" s="46">
        <v>4</v>
      </c>
      <c r="K364" s="348">
        <v>4</v>
      </c>
      <c r="L364" s="120">
        <v>2.6666666666666665</v>
      </c>
      <c r="M364" s="208">
        <f t="shared" si="94"/>
        <v>3.9111111111111114</v>
      </c>
      <c r="N364" s="387">
        <v>0</v>
      </c>
      <c r="O364" s="208">
        <v>4</v>
      </c>
      <c r="P364" s="373">
        <v>70</v>
      </c>
      <c r="Q364" s="59">
        <f t="shared" si="107"/>
        <v>280</v>
      </c>
      <c r="R364" s="33">
        <v>1</v>
      </c>
      <c r="S364" s="35">
        <f t="shared" si="96"/>
        <v>70</v>
      </c>
      <c r="T364" s="121">
        <v>1</v>
      </c>
      <c r="U364" s="35">
        <f t="shared" si="97"/>
        <v>70</v>
      </c>
      <c r="V364" s="33">
        <v>1</v>
      </c>
      <c r="W364" s="35">
        <f t="shared" si="98"/>
        <v>70</v>
      </c>
      <c r="X364" s="121">
        <v>1</v>
      </c>
      <c r="Y364" s="35">
        <f t="shared" si="99"/>
        <v>70</v>
      </c>
      <c r="Z364" s="83"/>
      <c r="AA364" s="327">
        <f t="shared" si="100"/>
        <v>4</v>
      </c>
      <c r="AB364" s="327">
        <f t="shared" si="106"/>
        <v>0</v>
      </c>
      <c r="AC364" s="311">
        <f t="shared" si="108"/>
        <v>1</v>
      </c>
      <c r="AD364" s="456">
        <f t="shared" si="104"/>
        <v>70</v>
      </c>
      <c r="AG364">
        <v>2</v>
      </c>
      <c r="AH364">
        <v>140</v>
      </c>
      <c r="AI364" s="294" t="s">
        <v>1533</v>
      </c>
      <c r="AJ364" s="320">
        <f t="shared" si="109"/>
        <v>2.6666666666666665</v>
      </c>
      <c r="AL364">
        <f t="shared" si="110"/>
        <v>0</v>
      </c>
    </row>
    <row r="365" spans="1:38" ht="21.75">
      <c r="A365" s="72">
        <v>10949</v>
      </c>
      <c r="B365" s="33">
        <v>363</v>
      </c>
      <c r="C365" s="83" t="s">
        <v>1263</v>
      </c>
      <c r="D365" s="277" t="s">
        <v>1262</v>
      </c>
      <c r="E365" s="260" t="s">
        <v>200</v>
      </c>
      <c r="F365" s="30">
        <v>1</v>
      </c>
      <c r="G365" s="29" t="s">
        <v>1402</v>
      </c>
      <c r="H365" s="33">
        <v>3.5</v>
      </c>
      <c r="I365" s="33" t="s">
        <v>1379</v>
      </c>
      <c r="J365" s="46">
        <v>200</v>
      </c>
      <c r="K365" s="348">
        <v>184</v>
      </c>
      <c r="L365" s="120">
        <v>144</v>
      </c>
      <c r="M365" s="208">
        <f t="shared" si="94"/>
        <v>193.60000000000002</v>
      </c>
      <c r="N365" s="387">
        <v>50</v>
      </c>
      <c r="O365" s="208">
        <v>144</v>
      </c>
      <c r="P365" s="373">
        <v>13.5</v>
      </c>
      <c r="Q365" s="59">
        <f t="shared" si="107"/>
        <v>1944</v>
      </c>
      <c r="R365" s="33">
        <v>36</v>
      </c>
      <c r="S365" s="35">
        <f t="shared" si="96"/>
        <v>486</v>
      </c>
      <c r="T365" s="121">
        <v>36</v>
      </c>
      <c r="U365" s="35">
        <f t="shared" si="97"/>
        <v>486</v>
      </c>
      <c r="V365" s="33">
        <v>36</v>
      </c>
      <c r="W365" s="35">
        <f t="shared" si="98"/>
        <v>486</v>
      </c>
      <c r="X365" s="121">
        <v>36</v>
      </c>
      <c r="Y365" s="35">
        <f t="shared" si="99"/>
        <v>486</v>
      </c>
      <c r="Z365" s="83"/>
      <c r="AA365" s="327">
        <f t="shared" si="100"/>
        <v>144</v>
      </c>
      <c r="AB365" s="327">
        <f t="shared" si="106"/>
        <v>0</v>
      </c>
      <c r="AC365" s="311">
        <f t="shared" si="108"/>
        <v>36</v>
      </c>
      <c r="AD365" s="456">
        <f t="shared" si="104"/>
        <v>486</v>
      </c>
      <c r="AG365">
        <v>108</v>
      </c>
      <c r="AH365">
        <v>1458</v>
      </c>
      <c r="AI365" s="294" t="s">
        <v>1533</v>
      </c>
      <c r="AJ365" s="320">
        <f t="shared" si="109"/>
        <v>144</v>
      </c>
      <c r="AL365">
        <f t="shared" si="110"/>
        <v>0</v>
      </c>
    </row>
    <row r="366" spans="1:38" ht="21.75">
      <c r="A366" s="72">
        <v>10949</v>
      </c>
      <c r="B366" s="33">
        <v>364</v>
      </c>
      <c r="C366" s="83" t="s">
        <v>1265</v>
      </c>
      <c r="D366" s="277" t="s">
        <v>1264</v>
      </c>
      <c r="E366" s="261" t="s">
        <v>437</v>
      </c>
      <c r="F366" s="30">
        <v>1</v>
      </c>
      <c r="G366" s="40" t="s">
        <v>1386</v>
      </c>
      <c r="H366" s="33">
        <v>100</v>
      </c>
      <c r="I366" s="33" t="s">
        <v>390</v>
      </c>
      <c r="J366" s="46">
        <v>785</v>
      </c>
      <c r="K366" s="348">
        <v>832</v>
      </c>
      <c r="L366" s="120">
        <v>868</v>
      </c>
      <c r="M366" s="208">
        <f t="shared" si="94"/>
        <v>911.1666666666667</v>
      </c>
      <c r="N366" s="387">
        <v>111</v>
      </c>
      <c r="O366" s="208">
        <v>800</v>
      </c>
      <c r="P366" s="368">
        <v>132.68</v>
      </c>
      <c r="Q366" s="59">
        <f t="shared" si="107"/>
        <v>106144</v>
      </c>
      <c r="R366" s="33">
        <v>200</v>
      </c>
      <c r="S366" s="35">
        <f t="shared" si="96"/>
        <v>26536</v>
      </c>
      <c r="T366" s="121">
        <v>200</v>
      </c>
      <c r="U366" s="35">
        <f t="shared" si="97"/>
        <v>26536</v>
      </c>
      <c r="V366" s="33">
        <v>200</v>
      </c>
      <c r="W366" s="35">
        <f t="shared" si="98"/>
        <v>26536</v>
      </c>
      <c r="X366" s="121">
        <v>200</v>
      </c>
      <c r="Y366" s="35">
        <f t="shared" si="99"/>
        <v>26536</v>
      </c>
      <c r="Z366" s="83"/>
      <c r="AA366" s="327">
        <f t="shared" si="100"/>
        <v>800</v>
      </c>
      <c r="AB366" s="327">
        <f t="shared" si="106"/>
        <v>0</v>
      </c>
      <c r="AC366" s="311">
        <f t="shared" si="108"/>
        <v>200</v>
      </c>
      <c r="AD366" s="456">
        <f t="shared" si="104"/>
        <v>26536</v>
      </c>
      <c r="AG366">
        <v>651</v>
      </c>
      <c r="AH366">
        <v>85932</v>
      </c>
      <c r="AI366" s="294" t="s">
        <v>1536</v>
      </c>
      <c r="AJ366" s="320">
        <f t="shared" si="109"/>
        <v>868</v>
      </c>
      <c r="AL366">
        <f t="shared" si="110"/>
        <v>0</v>
      </c>
    </row>
    <row r="367" spans="1:38" ht="21.75">
      <c r="A367" s="72">
        <v>10949</v>
      </c>
      <c r="B367" s="33">
        <v>365</v>
      </c>
      <c r="C367" s="83" t="s">
        <v>1267</v>
      </c>
      <c r="D367" s="277" t="s">
        <v>1266</v>
      </c>
      <c r="E367" s="260" t="s">
        <v>203</v>
      </c>
      <c r="F367" s="30">
        <v>1</v>
      </c>
      <c r="G367" s="29" t="s">
        <v>1386</v>
      </c>
      <c r="H367" s="33">
        <v>1000</v>
      </c>
      <c r="I367" s="33" t="s">
        <v>390</v>
      </c>
      <c r="J367" s="46">
        <v>2</v>
      </c>
      <c r="K367" s="348">
        <v>1</v>
      </c>
      <c r="L367" s="120">
        <v>0</v>
      </c>
      <c r="M367" s="208">
        <f t="shared" si="94"/>
        <v>1.1</v>
      </c>
      <c r="N367" s="387">
        <v>1</v>
      </c>
      <c r="O367" s="208">
        <f>M367-N367</f>
        <v>0.10000000000000009</v>
      </c>
      <c r="P367" s="368">
        <v>2334</v>
      </c>
      <c r="Q367" s="59">
        <f t="shared" si="107"/>
        <v>233.4000000000002</v>
      </c>
      <c r="R367" s="33">
        <v>0</v>
      </c>
      <c r="S367" s="35">
        <f t="shared" si="96"/>
        <v>0</v>
      </c>
      <c r="T367" s="121">
        <v>0</v>
      </c>
      <c r="U367" s="35">
        <f t="shared" si="97"/>
        <v>0</v>
      </c>
      <c r="V367" s="33">
        <v>0</v>
      </c>
      <c r="W367" s="35">
        <f t="shared" si="98"/>
        <v>0</v>
      </c>
      <c r="X367" s="121">
        <v>0</v>
      </c>
      <c r="Y367" s="35">
        <f t="shared" si="99"/>
        <v>0</v>
      </c>
      <c r="Z367" s="83"/>
      <c r="AA367" s="327">
        <f t="shared" si="100"/>
        <v>0</v>
      </c>
      <c r="AB367" s="327">
        <f t="shared" si="106"/>
        <v>0.10000000000000009</v>
      </c>
      <c r="AC367" s="311">
        <f t="shared" si="108"/>
        <v>0.025000000000000022</v>
      </c>
      <c r="AD367" s="456">
        <f t="shared" si="104"/>
        <v>58.35000000000005</v>
      </c>
      <c r="AJ367" s="320">
        <f t="shared" si="109"/>
        <v>0</v>
      </c>
      <c r="AL367">
        <f t="shared" si="110"/>
        <v>0</v>
      </c>
    </row>
    <row r="368" spans="1:38" ht="21.75">
      <c r="A368" s="72">
        <v>10949</v>
      </c>
      <c r="B368" s="33">
        <v>366</v>
      </c>
      <c r="C368" s="83" t="s">
        <v>1269</v>
      </c>
      <c r="D368" s="277" t="s">
        <v>1268</v>
      </c>
      <c r="E368" s="260" t="s">
        <v>201</v>
      </c>
      <c r="F368" s="30">
        <v>1</v>
      </c>
      <c r="G368" s="29" t="s">
        <v>1386</v>
      </c>
      <c r="H368" s="33">
        <v>1000</v>
      </c>
      <c r="I368" s="33" t="s">
        <v>390</v>
      </c>
      <c r="J368" s="46">
        <v>1</v>
      </c>
      <c r="K368" s="348">
        <v>1</v>
      </c>
      <c r="L368" s="120">
        <v>1.3333333333333333</v>
      </c>
      <c r="M368" s="208">
        <f t="shared" si="94"/>
        <v>1.222222222222222</v>
      </c>
      <c r="N368" s="387">
        <v>0</v>
      </c>
      <c r="O368" s="208">
        <v>1</v>
      </c>
      <c r="P368" s="368">
        <v>759</v>
      </c>
      <c r="Q368" s="59">
        <f t="shared" si="107"/>
        <v>759</v>
      </c>
      <c r="R368" s="32">
        <v>1</v>
      </c>
      <c r="S368" s="35">
        <f t="shared" si="96"/>
        <v>759</v>
      </c>
      <c r="T368" s="121">
        <v>0</v>
      </c>
      <c r="U368" s="35">
        <f t="shared" si="97"/>
        <v>0</v>
      </c>
      <c r="V368" s="33">
        <v>0</v>
      </c>
      <c r="W368" s="35">
        <f t="shared" si="98"/>
        <v>0</v>
      </c>
      <c r="X368" s="121">
        <v>0</v>
      </c>
      <c r="Y368" s="35">
        <f t="shared" si="99"/>
        <v>0</v>
      </c>
      <c r="Z368" s="83"/>
      <c r="AA368" s="327">
        <f t="shared" si="100"/>
        <v>1</v>
      </c>
      <c r="AB368" s="327">
        <f t="shared" si="106"/>
        <v>0</v>
      </c>
      <c r="AC368" s="311">
        <f t="shared" si="108"/>
        <v>0.25</v>
      </c>
      <c r="AD368" s="456">
        <f t="shared" si="104"/>
        <v>189.75</v>
      </c>
      <c r="AG368">
        <v>1</v>
      </c>
      <c r="AH368">
        <v>759</v>
      </c>
      <c r="AI368" s="294" t="s">
        <v>1533</v>
      </c>
      <c r="AJ368" s="320">
        <f t="shared" si="109"/>
        <v>1.3333333333333333</v>
      </c>
      <c r="AL368">
        <f t="shared" si="110"/>
        <v>0</v>
      </c>
    </row>
    <row r="369" spans="1:38" ht="21.75">
      <c r="A369" s="72">
        <v>10949</v>
      </c>
      <c r="B369" s="33">
        <v>367</v>
      </c>
      <c r="C369" s="83" t="s">
        <v>1271</v>
      </c>
      <c r="D369" s="277" t="s">
        <v>1270</v>
      </c>
      <c r="E369" s="260" t="s">
        <v>202</v>
      </c>
      <c r="F369" s="30">
        <v>1</v>
      </c>
      <c r="G369" s="29" t="s">
        <v>1386</v>
      </c>
      <c r="H369" s="33">
        <v>1000</v>
      </c>
      <c r="I369" s="33" t="s">
        <v>390</v>
      </c>
      <c r="J369" s="46">
        <v>3</v>
      </c>
      <c r="K369" s="348">
        <v>1</v>
      </c>
      <c r="L369" s="120">
        <v>0</v>
      </c>
      <c r="M369" s="208">
        <f t="shared" si="94"/>
        <v>1.4666666666666668</v>
      </c>
      <c r="N369" s="387">
        <v>0</v>
      </c>
      <c r="O369" s="208">
        <v>1</v>
      </c>
      <c r="P369" s="376">
        <v>1361</v>
      </c>
      <c r="Q369" s="59">
        <f t="shared" si="107"/>
        <v>1361</v>
      </c>
      <c r="R369" s="33">
        <v>1</v>
      </c>
      <c r="S369" s="35">
        <f t="shared" si="96"/>
        <v>1361</v>
      </c>
      <c r="T369" s="121">
        <v>0</v>
      </c>
      <c r="U369" s="35">
        <f t="shared" si="97"/>
        <v>0</v>
      </c>
      <c r="V369" s="33">
        <v>0</v>
      </c>
      <c r="W369" s="35">
        <f t="shared" si="98"/>
        <v>0</v>
      </c>
      <c r="X369" s="121">
        <v>0</v>
      </c>
      <c r="Y369" s="35">
        <f t="shared" si="99"/>
        <v>0</v>
      </c>
      <c r="Z369" s="83"/>
      <c r="AA369" s="327">
        <f t="shared" si="100"/>
        <v>1</v>
      </c>
      <c r="AB369" s="327">
        <f t="shared" si="106"/>
        <v>0</v>
      </c>
      <c r="AC369" s="311">
        <f t="shared" si="108"/>
        <v>0.25</v>
      </c>
      <c r="AD369" s="456">
        <f t="shared" si="104"/>
        <v>340.25</v>
      </c>
      <c r="AJ369" s="320">
        <f t="shared" si="109"/>
        <v>0</v>
      </c>
      <c r="AL369">
        <f t="shared" si="110"/>
        <v>0</v>
      </c>
    </row>
    <row r="370" spans="1:38" ht="21.75">
      <c r="A370" s="72">
        <v>10949</v>
      </c>
      <c r="B370" s="33">
        <v>368</v>
      </c>
      <c r="C370" s="83" t="s">
        <v>1273</v>
      </c>
      <c r="D370" s="277" t="s">
        <v>1272</v>
      </c>
      <c r="E370" s="260" t="s">
        <v>204</v>
      </c>
      <c r="F370" s="30">
        <v>1</v>
      </c>
      <c r="G370" s="29" t="s">
        <v>1398</v>
      </c>
      <c r="H370" s="33">
        <v>1</v>
      </c>
      <c r="I370" s="33" t="s">
        <v>403</v>
      </c>
      <c r="J370" s="46">
        <v>95</v>
      </c>
      <c r="K370" s="348">
        <v>73</v>
      </c>
      <c r="L370" s="120">
        <v>64</v>
      </c>
      <c r="M370" s="208">
        <v>80</v>
      </c>
      <c r="N370" s="387">
        <v>0</v>
      </c>
      <c r="O370" s="208">
        <v>80</v>
      </c>
      <c r="P370" s="368">
        <v>45</v>
      </c>
      <c r="Q370" s="59">
        <f t="shared" si="107"/>
        <v>3600</v>
      </c>
      <c r="R370" s="33">
        <v>20</v>
      </c>
      <c r="S370" s="35">
        <f t="shared" si="96"/>
        <v>900</v>
      </c>
      <c r="T370" s="121">
        <v>20</v>
      </c>
      <c r="U370" s="35">
        <f t="shared" si="97"/>
        <v>900</v>
      </c>
      <c r="V370" s="33">
        <v>20</v>
      </c>
      <c r="W370" s="35">
        <f t="shared" si="98"/>
        <v>900</v>
      </c>
      <c r="X370" s="121">
        <v>20</v>
      </c>
      <c r="Y370" s="35">
        <f t="shared" si="99"/>
        <v>900</v>
      </c>
      <c r="Z370" s="83"/>
      <c r="AA370" s="327">
        <f t="shared" si="100"/>
        <v>80</v>
      </c>
      <c r="AB370" s="327">
        <f t="shared" si="106"/>
        <v>0</v>
      </c>
      <c r="AC370" s="311">
        <f t="shared" si="108"/>
        <v>20</v>
      </c>
      <c r="AD370" s="456">
        <f t="shared" si="104"/>
        <v>900</v>
      </c>
      <c r="AG370">
        <v>48</v>
      </c>
      <c r="AH370">
        <v>2064</v>
      </c>
      <c r="AI370" s="294" t="s">
        <v>1533</v>
      </c>
      <c r="AJ370" s="320">
        <f t="shared" si="109"/>
        <v>64</v>
      </c>
      <c r="AL370">
        <f t="shared" si="110"/>
        <v>0</v>
      </c>
    </row>
    <row r="371" spans="1:38" ht="21.75">
      <c r="A371" s="72">
        <v>10949</v>
      </c>
      <c r="B371" s="33">
        <v>369</v>
      </c>
      <c r="C371" s="83" t="s">
        <v>1277</v>
      </c>
      <c r="D371" s="277" t="s">
        <v>1276</v>
      </c>
      <c r="E371" s="260" t="s">
        <v>205</v>
      </c>
      <c r="F371" s="30">
        <v>1</v>
      </c>
      <c r="G371" s="29" t="s">
        <v>1389</v>
      </c>
      <c r="H371" s="33">
        <v>1</v>
      </c>
      <c r="I371" s="33" t="s">
        <v>404</v>
      </c>
      <c r="J371" s="46">
        <v>690</v>
      </c>
      <c r="K371" s="348">
        <v>810</v>
      </c>
      <c r="L371" s="120">
        <v>600</v>
      </c>
      <c r="M371" s="208">
        <f t="shared" si="94"/>
        <v>770.0000000000001</v>
      </c>
      <c r="N371" s="387">
        <v>170</v>
      </c>
      <c r="O371" s="208">
        <v>600</v>
      </c>
      <c r="P371" s="373">
        <v>7</v>
      </c>
      <c r="Q371" s="59">
        <f t="shared" si="107"/>
        <v>4200</v>
      </c>
      <c r="R371" s="33">
        <v>150</v>
      </c>
      <c r="S371" s="35">
        <f t="shared" si="96"/>
        <v>1050</v>
      </c>
      <c r="T371" s="121">
        <v>150</v>
      </c>
      <c r="U371" s="35">
        <f t="shared" si="97"/>
        <v>1050</v>
      </c>
      <c r="V371" s="33">
        <v>150</v>
      </c>
      <c r="W371" s="35">
        <f t="shared" si="98"/>
        <v>1050</v>
      </c>
      <c r="X371" s="121">
        <v>150</v>
      </c>
      <c r="Y371" s="35">
        <f t="shared" si="99"/>
        <v>1050</v>
      </c>
      <c r="Z371" s="83"/>
      <c r="AA371" s="327">
        <f t="shared" si="100"/>
        <v>600</v>
      </c>
      <c r="AB371" s="327">
        <f t="shared" si="106"/>
        <v>0</v>
      </c>
      <c r="AC371" s="311">
        <f t="shared" si="108"/>
        <v>150</v>
      </c>
      <c r="AD371" s="456">
        <f t="shared" si="104"/>
        <v>1050</v>
      </c>
      <c r="AG371">
        <v>450</v>
      </c>
      <c r="AH371">
        <v>3150</v>
      </c>
      <c r="AI371" s="294" t="s">
        <v>1454</v>
      </c>
      <c r="AJ371" s="320">
        <f t="shared" si="109"/>
        <v>600</v>
      </c>
      <c r="AL371">
        <f t="shared" si="110"/>
        <v>0</v>
      </c>
    </row>
    <row r="372" spans="1:38" ht="21.75">
      <c r="A372" s="72">
        <v>10949</v>
      </c>
      <c r="B372" s="33">
        <v>370</v>
      </c>
      <c r="C372" s="83" t="s">
        <v>1275</v>
      </c>
      <c r="D372" s="277" t="s">
        <v>1274</v>
      </c>
      <c r="E372" s="260" t="s">
        <v>206</v>
      </c>
      <c r="F372" s="30">
        <v>1</v>
      </c>
      <c r="G372" s="29" t="s">
        <v>1393</v>
      </c>
      <c r="H372" s="33">
        <v>500</v>
      </c>
      <c r="I372" s="33" t="s">
        <v>1394</v>
      </c>
      <c r="J372" s="46">
        <v>45</v>
      </c>
      <c r="K372" s="348">
        <v>37</v>
      </c>
      <c r="L372" s="120">
        <v>45.33333333333333</v>
      </c>
      <c r="M372" s="208">
        <f t="shared" si="94"/>
        <v>46.68888888888889</v>
      </c>
      <c r="N372" s="387">
        <v>7</v>
      </c>
      <c r="O372" s="208">
        <v>40</v>
      </c>
      <c r="P372" s="368">
        <v>178.9</v>
      </c>
      <c r="Q372" s="59">
        <f t="shared" si="107"/>
        <v>7156</v>
      </c>
      <c r="R372" s="33">
        <v>10</v>
      </c>
      <c r="S372" s="35">
        <f t="shared" si="96"/>
        <v>1789</v>
      </c>
      <c r="T372" s="121">
        <v>10</v>
      </c>
      <c r="U372" s="35">
        <f t="shared" si="97"/>
        <v>1789</v>
      </c>
      <c r="V372" s="33">
        <v>10</v>
      </c>
      <c r="W372" s="35">
        <f t="shared" si="98"/>
        <v>1789</v>
      </c>
      <c r="X372" s="121">
        <v>10</v>
      </c>
      <c r="Y372" s="35">
        <f t="shared" si="99"/>
        <v>1789</v>
      </c>
      <c r="Z372" s="83"/>
      <c r="AA372" s="327">
        <f t="shared" si="100"/>
        <v>40</v>
      </c>
      <c r="AB372" s="327">
        <f t="shared" si="106"/>
        <v>0</v>
      </c>
      <c r="AC372" s="311">
        <f t="shared" si="108"/>
        <v>10</v>
      </c>
      <c r="AD372" s="456">
        <f t="shared" si="104"/>
        <v>1789</v>
      </c>
      <c r="AG372">
        <v>34</v>
      </c>
      <c r="AH372">
        <v>6082.5999999999985</v>
      </c>
      <c r="AI372" s="294" t="s">
        <v>1537</v>
      </c>
      <c r="AJ372" s="320">
        <f t="shared" si="109"/>
        <v>45.33333333333333</v>
      </c>
      <c r="AL372">
        <f t="shared" si="110"/>
        <v>0</v>
      </c>
    </row>
    <row r="373" spans="1:38" ht="21.75">
      <c r="A373" s="72">
        <v>10949</v>
      </c>
      <c r="B373" s="33">
        <v>371</v>
      </c>
      <c r="C373" s="83" t="s">
        <v>1279</v>
      </c>
      <c r="D373" s="277" t="s">
        <v>1278</v>
      </c>
      <c r="E373" s="261" t="s">
        <v>614</v>
      </c>
      <c r="F373" s="30">
        <v>1</v>
      </c>
      <c r="G373" s="40" t="s">
        <v>1386</v>
      </c>
      <c r="H373" s="33">
        <v>500</v>
      </c>
      <c r="I373" s="33" t="s">
        <v>390</v>
      </c>
      <c r="J373" s="33">
        <v>8</v>
      </c>
      <c r="K373" s="348">
        <v>15</v>
      </c>
      <c r="L373" s="120">
        <v>16</v>
      </c>
      <c r="M373" s="208">
        <v>18</v>
      </c>
      <c r="N373" s="387">
        <v>2</v>
      </c>
      <c r="O373" s="208">
        <v>16</v>
      </c>
      <c r="P373" s="368">
        <v>800.36</v>
      </c>
      <c r="Q373" s="59">
        <f t="shared" si="107"/>
        <v>12805.76</v>
      </c>
      <c r="R373" s="33">
        <v>4</v>
      </c>
      <c r="S373" s="35">
        <f t="shared" si="96"/>
        <v>3201.44</v>
      </c>
      <c r="T373" s="121">
        <v>4</v>
      </c>
      <c r="U373" s="35">
        <f t="shared" si="97"/>
        <v>3201.44</v>
      </c>
      <c r="V373" s="33">
        <v>4</v>
      </c>
      <c r="W373" s="35">
        <f t="shared" si="98"/>
        <v>3201.44</v>
      </c>
      <c r="X373" s="121">
        <v>4</v>
      </c>
      <c r="Y373" s="35">
        <f t="shared" si="99"/>
        <v>3201.44</v>
      </c>
      <c r="Z373" s="83"/>
      <c r="AA373" s="327">
        <f t="shared" si="100"/>
        <v>16</v>
      </c>
      <c r="AB373" s="327">
        <f t="shared" si="106"/>
        <v>0</v>
      </c>
      <c r="AC373" s="311">
        <f t="shared" si="108"/>
        <v>4</v>
      </c>
      <c r="AD373" s="456">
        <f t="shared" si="104"/>
        <v>3201.44</v>
      </c>
      <c r="AG373">
        <v>12</v>
      </c>
      <c r="AH373">
        <v>9600</v>
      </c>
      <c r="AI373" s="294" t="s">
        <v>1533</v>
      </c>
      <c r="AJ373" s="320">
        <f t="shared" si="109"/>
        <v>16</v>
      </c>
      <c r="AL373">
        <f t="shared" si="110"/>
        <v>0</v>
      </c>
    </row>
    <row r="374" spans="1:38" ht="21.75">
      <c r="A374" s="72">
        <v>10949</v>
      </c>
      <c r="B374" s="33">
        <v>372</v>
      </c>
      <c r="C374" s="83" t="s">
        <v>1287</v>
      </c>
      <c r="D374" s="277" t="s">
        <v>1286</v>
      </c>
      <c r="E374" s="260" t="s">
        <v>207</v>
      </c>
      <c r="F374" s="30">
        <v>1</v>
      </c>
      <c r="G374" s="29" t="s">
        <v>1388</v>
      </c>
      <c r="H374" s="33">
        <v>5</v>
      </c>
      <c r="I374" s="33" t="s">
        <v>1379</v>
      </c>
      <c r="J374" s="46">
        <v>1104</v>
      </c>
      <c r="K374" s="348">
        <v>1080</v>
      </c>
      <c r="L374" s="120">
        <v>960</v>
      </c>
      <c r="M374" s="208">
        <f t="shared" si="94"/>
        <v>1152.8000000000002</v>
      </c>
      <c r="N374" s="387">
        <v>313</v>
      </c>
      <c r="O374" s="208">
        <v>840</v>
      </c>
      <c r="P374" s="368">
        <v>7</v>
      </c>
      <c r="Q374" s="59">
        <f t="shared" si="107"/>
        <v>5880</v>
      </c>
      <c r="R374" s="33">
        <v>216</v>
      </c>
      <c r="S374" s="35">
        <f t="shared" si="96"/>
        <v>1512</v>
      </c>
      <c r="T374" s="121">
        <v>216</v>
      </c>
      <c r="U374" s="35">
        <f t="shared" si="97"/>
        <v>1512</v>
      </c>
      <c r="V374" s="33">
        <v>216</v>
      </c>
      <c r="W374" s="35">
        <f t="shared" si="98"/>
        <v>1512</v>
      </c>
      <c r="X374" s="121">
        <v>192</v>
      </c>
      <c r="Y374" s="35">
        <f t="shared" si="99"/>
        <v>1344</v>
      </c>
      <c r="Z374" s="83"/>
      <c r="AA374" s="327">
        <f t="shared" si="100"/>
        <v>840</v>
      </c>
      <c r="AB374" s="327">
        <f t="shared" si="106"/>
        <v>0</v>
      </c>
      <c r="AC374" s="311">
        <f t="shared" si="108"/>
        <v>210</v>
      </c>
      <c r="AD374" s="456">
        <f t="shared" si="104"/>
        <v>1470</v>
      </c>
      <c r="AG374">
        <v>720</v>
      </c>
      <c r="AH374">
        <v>5040</v>
      </c>
      <c r="AI374" s="294" t="s">
        <v>1533</v>
      </c>
      <c r="AJ374" s="320">
        <f t="shared" si="109"/>
        <v>960</v>
      </c>
      <c r="AL374">
        <f t="shared" si="110"/>
        <v>0</v>
      </c>
    </row>
    <row r="375" spans="1:38" ht="21.75">
      <c r="A375" s="72">
        <v>10949</v>
      </c>
      <c r="B375" s="33">
        <v>373</v>
      </c>
      <c r="C375" s="83" t="s">
        <v>1281</v>
      </c>
      <c r="D375" s="277" t="s">
        <v>1280</v>
      </c>
      <c r="E375" s="362" t="s">
        <v>208</v>
      </c>
      <c r="F375" s="30">
        <v>1</v>
      </c>
      <c r="G375" s="361" t="s">
        <v>1388</v>
      </c>
      <c r="H375" s="33">
        <v>5</v>
      </c>
      <c r="I375" s="33" t="s">
        <v>1379</v>
      </c>
      <c r="J375" s="46">
        <v>1294</v>
      </c>
      <c r="K375" s="348">
        <v>1440</v>
      </c>
      <c r="L375" s="120">
        <v>1264</v>
      </c>
      <c r="M375" s="208">
        <f t="shared" si="94"/>
        <v>1465.9333333333336</v>
      </c>
      <c r="N375" s="387">
        <v>266</v>
      </c>
      <c r="O375" s="208">
        <v>1200</v>
      </c>
      <c r="P375" s="368">
        <v>8</v>
      </c>
      <c r="Q375" s="59">
        <f t="shared" si="107"/>
        <v>9600</v>
      </c>
      <c r="R375" s="33">
        <v>300</v>
      </c>
      <c r="S375" s="35">
        <f t="shared" si="96"/>
        <v>2400</v>
      </c>
      <c r="T375" s="121">
        <v>300</v>
      </c>
      <c r="U375" s="35">
        <f t="shared" si="97"/>
        <v>2400</v>
      </c>
      <c r="V375" s="33">
        <v>300</v>
      </c>
      <c r="W375" s="35">
        <f t="shared" si="98"/>
        <v>2400</v>
      </c>
      <c r="X375" s="121">
        <v>300</v>
      </c>
      <c r="Y375" s="35">
        <f t="shared" si="99"/>
        <v>2400</v>
      </c>
      <c r="Z375" s="83"/>
      <c r="AA375" s="327">
        <f t="shared" si="100"/>
        <v>1200</v>
      </c>
      <c r="AB375" s="327">
        <f t="shared" si="106"/>
        <v>0</v>
      </c>
      <c r="AC375" s="311">
        <f t="shared" si="108"/>
        <v>300</v>
      </c>
      <c r="AD375" s="456">
        <f t="shared" si="104"/>
        <v>2400</v>
      </c>
      <c r="AG375">
        <v>948</v>
      </c>
      <c r="AH375">
        <v>7584</v>
      </c>
      <c r="AI375" s="294" t="s">
        <v>1533</v>
      </c>
      <c r="AJ375" s="320">
        <f t="shared" si="109"/>
        <v>1264</v>
      </c>
      <c r="AL375">
        <f t="shared" si="110"/>
        <v>0</v>
      </c>
    </row>
    <row r="376" spans="1:38" ht="21.75">
      <c r="A376" s="72">
        <v>10949</v>
      </c>
      <c r="B376" s="33">
        <v>374</v>
      </c>
      <c r="C376" s="83" t="s">
        <v>1283</v>
      </c>
      <c r="D376" s="277" t="s">
        <v>1282</v>
      </c>
      <c r="E376" s="261" t="s">
        <v>209</v>
      </c>
      <c r="F376" s="30">
        <v>2</v>
      </c>
      <c r="G376" s="40" t="s">
        <v>1411</v>
      </c>
      <c r="H376" s="33">
        <v>1</v>
      </c>
      <c r="I376" s="33" t="s">
        <v>1379</v>
      </c>
      <c r="J376" s="33">
        <v>2390</v>
      </c>
      <c r="K376" s="348">
        <v>2260</v>
      </c>
      <c r="L376" s="120">
        <v>2466.6666666666665</v>
      </c>
      <c r="M376" s="208">
        <f t="shared" si="94"/>
        <v>2609.444444444445</v>
      </c>
      <c r="N376" s="387">
        <v>209</v>
      </c>
      <c r="O376" s="208">
        <v>2400</v>
      </c>
      <c r="P376" s="368">
        <v>3</v>
      </c>
      <c r="Q376" s="59">
        <f t="shared" si="107"/>
        <v>7200</v>
      </c>
      <c r="R376" s="33">
        <v>600</v>
      </c>
      <c r="S376" s="35">
        <f t="shared" si="96"/>
        <v>1800</v>
      </c>
      <c r="T376" s="121">
        <v>600</v>
      </c>
      <c r="U376" s="35">
        <f t="shared" si="97"/>
        <v>1800</v>
      </c>
      <c r="V376" s="33">
        <v>600</v>
      </c>
      <c r="W376" s="35">
        <f t="shared" si="98"/>
        <v>1800</v>
      </c>
      <c r="X376" s="121">
        <v>600</v>
      </c>
      <c r="Y376" s="35">
        <f t="shared" si="99"/>
        <v>1800</v>
      </c>
      <c r="Z376" s="83"/>
      <c r="AA376" s="327">
        <f t="shared" si="100"/>
        <v>2400</v>
      </c>
      <c r="AB376" s="327">
        <f t="shared" si="106"/>
        <v>0</v>
      </c>
      <c r="AC376" s="311">
        <f t="shared" si="108"/>
        <v>600</v>
      </c>
      <c r="AD376" s="456">
        <f t="shared" si="104"/>
        <v>1800</v>
      </c>
      <c r="AG376">
        <v>1850</v>
      </c>
      <c r="AH376">
        <v>5550</v>
      </c>
      <c r="AI376" s="294" t="s">
        <v>1535</v>
      </c>
      <c r="AJ376" s="320">
        <f t="shared" si="109"/>
        <v>2466.6666666666665</v>
      </c>
      <c r="AL376">
        <f t="shared" si="110"/>
        <v>0</v>
      </c>
    </row>
    <row r="377" spans="1:38" ht="21.75">
      <c r="A377" s="72">
        <v>10949</v>
      </c>
      <c r="B377" s="33">
        <v>375</v>
      </c>
      <c r="C377" s="83" t="s">
        <v>1285</v>
      </c>
      <c r="D377" s="277" t="s">
        <v>1284</v>
      </c>
      <c r="E377" s="260" t="s">
        <v>210</v>
      </c>
      <c r="F377" s="30">
        <v>1</v>
      </c>
      <c r="G377" s="29" t="s">
        <v>1389</v>
      </c>
      <c r="H377" s="33">
        <v>1</v>
      </c>
      <c r="I377" s="33" t="s">
        <v>407</v>
      </c>
      <c r="J377" s="46">
        <v>47</v>
      </c>
      <c r="K377" s="348">
        <v>37</v>
      </c>
      <c r="L377" s="120">
        <v>44</v>
      </c>
      <c r="M377" s="208">
        <f t="shared" si="94"/>
        <v>46.93333333333334</v>
      </c>
      <c r="N377" s="387">
        <v>17</v>
      </c>
      <c r="O377" s="208">
        <v>30</v>
      </c>
      <c r="P377" s="368">
        <v>72.5</v>
      </c>
      <c r="Q377" s="59">
        <f t="shared" si="107"/>
        <v>2175</v>
      </c>
      <c r="R377" s="33">
        <v>0</v>
      </c>
      <c r="S377" s="35">
        <f t="shared" si="96"/>
        <v>0</v>
      </c>
      <c r="T377" s="121">
        <v>10</v>
      </c>
      <c r="U377" s="35">
        <f t="shared" si="97"/>
        <v>725</v>
      </c>
      <c r="V377" s="33">
        <v>10</v>
      </c>
      <c r="W377" s="35">
        <f t="shared" si="98"/>
        <v>725</v>
      </c>
      <c r="X377" s="121">
        <v>10</v>
      </c>
      <c r="Y377" s="35">
        <f t="shared" si="99"/>
        <v>725</v>
      </c>
      <c r="Z377" s="83"/>
      <c r="AA377" s="327">
        <f t="shared" si="100"/>
        <v>30</v>
      </c>
      <c r="AB377" s="327">
        <f t="shared" si="106"/>
        <v>0</v>
      </c>
      <c r="AC377" s="311">
        <f t="shared" si="108"/>
        <v>7.5</v>
      </c>
      <c r="AD377" s="456">
        <f t="shared" si="104"/>
        <v>543.75</v>
      </c>
      <c r="AG377">
        <v>33</v>
      </c>
      <c r="AH377">
        <v>2392.5</v>
      </c>
      <c r="AI377" s="294" t="s">
        <v>1533</v>
      </c>
      <c r="AJ377" s="320">
        <f t="shared" si="109"/>
        <v>44</v>
      </c>
      <c r="AL377">
        <f t="shared" si="110"/>
        <v>0</v>
      </c>
    </row>
    <row r="378" spans="1:38" ht="21.75">
      <c r="A378" s="72">
        <v>10949</v>
      </c>
      <c r="B378" s="33">
        <v>376</v>
      </c>
      <c r="C378" s="83" t="s">
        <v>1289</v>
      </c>
      <c r="D378" s="277" t="s">
        <v>1288</v>
      </c>
      <c r="E378" s="261" t="s">
        <v>583</v>
      </c>
      <c r="F378" s="30">
        <v>1</v>
      </c>
      <c r="G378" s="40" t="s">
        <v>1386</v>
      </c>
      <c r="H378" s="38">
        <v>30</v>
      </c>
      <c r="I378" s="38" t="s">
        <v>390</v>
      </c>
      <c r="J378" s="33">
        <v>1250</v>
      </c>
      <c r="K378" s="348">
        <v>800</v>
      </c>
      <c r="L378" s="120">
        <v>960</v>
      </c>
      <c r="M378" s="208">
        <v>1248</v>
      </c>
      <c r="N378" s="387">
        <v>148</v>
      </c>
      <c r="O378" s="208">
        <v>1100</v>
      </c>
      <c r="P378" s="373">
        <v>25</v>
      </c>
      <c r="Q378" s="59">
        <f t="shared" si="107"/>
        <v>27500</v>
      </c>
      <c r="R378" s="33">
        <v>300</v>
      </c>
      <c r="S378" s="35">
        <f t="shared" si="96"/>
        <v>7500</v>
      </c>
      <c r="T378" s="121">
        <v>300</v>
      </c>
      <c r="U378" s="35">
        <f t="shared" si="97"/>
        <v>7500</v>
      </c>
      <c r="V378" s="33">
        <v>300</v>
      </c>
      <c r="W378" s="35">
        <f t="shared" si="98"/>
        <v>7500</v>
      </c>
      <c r="X378" s="121">
        <v>200</v>
      </c>
      <c r="Y378" s="35">
        <f t="shared" si="99"/>
        <v>5000</v>
      </c>
      <c r="Z378" s="83"/>
      <c r="AA378" s="327">
        <f t="shared" si="100"/>
        <v>1100</v>
      </c>
      <c r="AB378" s="327">
        <f t="shared" si="106"/>
        <v>0</v>
      </c>
      <c r="AC378" s="311">
        <f t="shared" si="108"/>
        <v>275</v>
      </c>
      <c r="AD378" s="456">
        <f t="shared" si="104"/>
        <v>6875</v>
      </c>
      <c r="AG378">
        <v>720</v>
      </c>
      <c r="AH378">
        <v>18000</v>
      </c>
      <c r="AI378" s="294" t="s">
        <v>1537</v>
      </c>
      <c r="AJ378" s="320">
        <f t="shared" si="109"/>
        <v>960</v>
      </c>
      <c r="AL378">
        <f t="shared" si="110"/>
        <v>0</v>
      </c>
    </row>
    <row r="379" spans="1:38" ht="21.75">
      <c r="A379" s="72">
        <v>10949</v>
      </c>
      <c r="B379" s="33">
        <v>377</v>
      </c>
      <c r="C379" s="83" t="s">
        <v>1291</v>
      </c>
      <c r="D379" s="277" t="s">
        <v>1290</v>
      </c>
      <c r="E379" s="260" t="s">
        <v>211</v>
      </c>
      <c r="F379" s="30">
        <v>1</v>
      </c>
      <c r="G379" s="29" t="s">
        <v>1386</v>
      </c>
      <c r="H379" s="33">
        <v>1000</v>
      </c>
      <c r="I379" s="33" t="s">
        <v>390</v>
      </c>
      <c r="J379" s="46">
        <v>2</v>
      </c>
      <c r="K379" s="348">
        <v>2</v>
      </c>
      <c r="L379" s="120">
        <v>1.3333333333333333</v>
      </c>
      <c r="M379" s="208">
        <f t="shared" si="94"/>
        <v>1.9555555555555557</v>
      </c>
      <c r="N379" s="387">
        <v>0</v>
      </c>
      <c r="O379" s="208">
        <v>2</v>
      </c>
      <c r="P379" s="368">
        <v>337</v>
      </c>
      <c r="Q379" s="59">
        <f t="shared" si="107"/>
        <v>674</v>
      </c>
      <c r="R379" s="33">
        <v>1</v>
      </c>
      <c r="S379" s="35">
        <f t="shared" si="96"/>
        <v>337</v>
      </c>
      <c r="T379" s="121">
        <v>0</v>
      </c>
      <c r="U379" s="35">
        <f t="shared" si="97"/>
        <v>0</v>
      </c>
      <c r="V379" s="33">
        <v>1</v>
      </c>
      <c r="W379" s="35">
        <f t="shared" si="98"/>
        <v>337</v>
      </c>
      <c r="X379" s="121">
        <v>0</v>
      </c>
      <c r="Y379" s="35">
        <f t="shared" si="99"/>
        <v>0</v>
      </c>
      <c r="Z379" s="83"/>
      <c r="AA379" s="327">
        <f t="shared" si="100"/>
        <v>2</v>
      </c>
      <c r="AB379" s="327">
        <f t="shared" si="106"/>
        <v>0</v>
      </c>
      <c r="AC379" s="311">
        <f t="shared" si="108"/>
        <v>0.5</v>
      </c>
      <c r="AD379" s="456">
        <f t="shared" si="104"/>
        <v>168.5</v>
      </c>
      <c r="AG379">
        <v>1</v>
      </c>
      <c r="AH379">
        <v>336</v>
      </c>
      <c r="AI379" s="294" t="s">
        <v>1533</v>
      </c>
      <c r="AJ379" s="320">
        <f t="shared" si="109"/>
        <v>1.3333333333333333</v>
      </c>
      <c r="AL379">
        <f t="shared" si="110"/>
        <v>0</v>
      </c>
    </row>
    <row r="380" spans="1:38" ht="21.75">
      <c r="A380" s="72">
        <v>10949</v>
      </c>
      <c r="B380" s="33">
        <v>378</v>
      </c>
      <c r="C380" s="83" t="s">
        <v>1295</v>
      </c>
      <c r="D380" s="277" t="s">
        <v>1294</v>
      </c>
      <c r="E380" s="260" t="s">
        <v>212</v>
      </c>
      <c r="F380" s="30">
        <v>1</v>
      </c>
      <c r="G380" s="29" t="s">
        <v>1386</v>
      </c>
      <c r="H380" s="33">
        <v>500</v>
      </c>
      <c r="I380" s="33" t="s">
        <v>390</v>
      </c>
      <c r="J380" s="46">
        <v>234</v>
      </c>
      <c r="K380" s="348">
        <v>218</v>
      </c>
      <c r="L380" s="120">
        <v>216</v>
      </c>
      <c r="M380" s="208">
        <f t="shared" si="94"/>
        <v>244.93333333333334</v>
      </c>
      <c r="N380" s="387">
        <v>45</v>
      </c>
      <c r="O380" s="208">
        <v>200</v>
      </c>
      <c r="P380" s="368">
        <v>104.81</v>
      </c>
      <c r="Q380" s="59">
        <f t="shared" si="107"/>
        <v>20962</v>
      </c>
      <c r="R380" s="33">
        <v>50</v>
      </c>
      <c r="S380" s="35">
        <f t="shared" si="96"/>
        <v>5240.5</v>
      </c>
      <c r="T380" s="121">
        <v>50</v>
      </c>
      <c r="U380" s="35">
        <f t="shared" si="97"/>
        <v>5240.5</v>
      </c>
      <c r="V380" s="33">
        <v>50</v>
      </c>
      <c r="W380" s="35">
        <f t="shared" si="98"/>
        <v>5240.5</v>
      </c>
      <c r="X380" s="121">
        <v>50</v>
      </c>
      <c r="Y380" s="35">
        <f t="shared" si="99"/>
        <v>5240.5</v>
      </c>
      <c r="Z380" s="83"/>
      <c r="AA380" s="327">
        <f t="shared" si="100"/>
        <v>200</v>
      </c>
      <c r="AB380" s="327">
        <f t="shared" si="106"/>
        <v>0</v>
      </c>
      <c r="AC380" s="311">
        <f t="shared" si="108"/>
        <v>50</v>
      </c>
      <c r="AD380" s="456">
        <f t="shared" si="104"/>
        <v>5240.5</v>
      </c>
      <c r="AG380">
        <v>162</v>
      </c>
      <c r="AH380">
        <v>16979.22</v>
      </c>
      <c r="AI380" s="294" t="s">
        <v>1537</v>
      </c>
      <c r="AJ380" s="320">
        <f t="shared" si="109"/>
        <v>216</v>
      </c>
      <c r="AL380">
        <f t="shared" si="110"/>
        <v>0</v>
      </c>
    </row>
    <row r="381" spans="1:38" ht="21.75">
      <c r="A381" s="72">
        <v>10949</v>
      </c>
      <c r="B381" s="33">
        <v>379</v>
      </c>
      <c r="C381" s="83" t="s">
        <v>1293</v>
      </c>
      <c r="D381" s="277" t="s">
        <v>1292</v>
      </c>
      <c r="E381" s="260" t="s">
        <v>568</v>
      </c>
      <c r="F381" s="30">
        <v>1</v>
      </c>
      <c r="G381" s="29" t="s">
        <v>1386</v>
      </c>
      <c r="H381" s="33">
        <v>500</v>
      </c>
      <c r="I381" s="33" t="s">
        <v>390</v>
      </c>
      <c r="J381" s="46">
        <v>98</v>
      </c>
      <c r="K381" s="348">
        <v>73</v>
      </c>
      <c r="L381" s="120">
        <v>65.33333333333334</v>
      </c>
      <c r="M381" s="208">
        <f t="shared" si="94"/>
        <v>86.65555555555557</v>
      </c>
      <c r="N381" s="387">
        <v>7</v>
      </c>
      <c r="O381" s="208">
        <v>80</v>
      </c>
      <c r="P381" s="368">
        <v>170.25</v>
      </c>
      <c r="Q381" s="59">
        <f t="shared" si="107"/>
        <v>13620</v>
      </c>
      <c r="R381" s="33">
        <v>20</v>
      </c>
      <c r="S381" s="35">
        <f t="shared" si="96"/>
        <v>3405</v>
      </c>
      <c r="T381" s="121">
        <v>20</v>
      </c>
      <c r="U381" s="35">
        <f t="shared" si="97"/>
        <v>3405</v>
      </c>
      <c r="V381" s="33">
        <v>20</v>
      </c>
      <c r="W381" s="35">
        <f t="shared" si="98"/>
        <v>3405</v>
      </c>
      <c r="X381" s="121">
        <v>20</v>
      </c>
      <c r="Y381" s="35">
        <f t="shared" si="99"/>
        <v>3405</v>
      </c>
      <c r="Z381" s="83"/>
      <c r="AA381" s="327">
        <f t="shared" si="100"/>
        <v>80</v>
      </c>
      <c r="AB381" s="327">
        <f t="shared" si="106"/>
        <v>0</v>
      </c>
      <c r="AC381" s="311">
        <f t="shared" si="108"/>
        <v>20</v>
      </c>
      <c r="AD381" s="456">
        <f t="shared" si="104"/>
        <v>3405</v>
      </c>
      <c r="AG381">
        <v>49</v>
      </c>
      <c r="AH381">
        <v>8341.269999999999</v>
      </c>
      <c r="AI381" s="294" t="s">
        <v>1537</v>
      </c>
      <c r="AJ381" s="320">
        <f t="shared" si="109"/>
        <v>65.33333333333334</v>
      </c>
      <c r="AL381">
        <f t="shared" si="110"/>
        <v>0</v>
      </c>
    </row>
    <row r="382" spans="1:38" ht="21.75">
      <c r="A382" s="72">
        <v>10949</v>
      </c>
      <c r="B382" s="33">
        <v>380</v>
      </c>
      <c r="C382" s="270">
        <v>914653</v>
      </c>
      <c r="D382" s="277" t="s">
        <v>1499</v>
      </c>
      <c r="E382" s="261" t="s">
        <v>1373</v>
      </c>
      <c r="F382" s="37">
        <v>1</v>
      </c>
      <c r="G382" s="40" t="s">
        <v>1388</v>
      </c>
      <c r="H382" s="33">
        <v>30</v>
      </c>
      <c r="I382" s="33" t="s">
        <v>1379</v>
      </c>
      <c r="J382" s="33">
        <v>60</v>
      </c>
      <c r="K382" s="348">
        <v>50</v>
      </c>
      <c r="L382" s="120">
        <v>20</v>
      </c>
      <c r="M382" s="208">
        <v>50</v>
      </c>
      <c r="N382" s="387">
        <v>0</v>
      </c>
      <c r="O382" s="208">
        <v>50</v>
      </c>
      <c r="P382" s="368">
        <v>30</v>
      </c>
      <c r="Q382" s="59">
        <f t="shared" si="107"/>
        <v>1500</v>
      </c>
      <c r="R382" s="33">
        <v>15</v>
      </c>
      <c r="S382" s="35">
        <f t="shared" si="96"/>
        <v>450</v>
      </c>
      <c r="T382" s="121">
        <v>10</v>
      </c>
      <c r="U382" s="35">
        <f t="shared" si="97"/>
        <v>300</v>
      </c>
      <c r="V382" s="33">
        <v>15</v>
      </c>
      <c r="W382" s="35">
        <f t="shared" si="98"/>
        <v>450</v>
      </c>
      <c r="X382" s="121">
        <v>10</v>
      </c>
      <c r="Y382" s="35">
        <f t="shared" si="99"/>
        <v>300</v>
      </c>
      <c r="Z382" s="83"/>
      <c r="AA382" s="327">
        <f t="shared" si="100"/>
        <v>50</v>
      </c>
      <c r="AB382" s="327">
        <f t="shared" si="106"/>
        <v>0</v>
      </c>
      <c r="AC382" s="311">
        <f t="shared" si="108"/>
        <v>12.5</v>
      </c>
      <c r="AD382" s="456">
        <f t="shared" si="104"/>
        <v>375</v>
      </c>
      <c r="AG382">
        <v>15</v>
      </c>
      <c r="AH382">
        <v>450</v>
      </c>
      <c r="AI382" s="294" t="s">
        <v>1533</v>
      </c>
      <c r="AJ382" s="320">
        <f t="shared" si="109"/>
        <v>20</v>
      </c>
      <c r="AL382">
        <f t="shared" si="110"/>
        <v>0</v>
      </c>
    </row>
    <row r="383" spans="1:38" ht="21.75">
      <c r="A383" s="72">
        <v>10949</v>
      </c>
      <c r="B383" s="33">
        <v>381</v>
      </c>
      <c r="C383" s="83" t="s">
        <v>1297</v>
      </c>
      <c r="D383" s="277" t="s">
        <v>1296</v>
      </c>
      <c r="E383" s="260" t="s">
        <v>213</v>
      </c>
      <c r="F383" s="30">
        <v>1</v>
      </c>
      <c r="G383" s="29" t="s">
        <v>1386</v>
      </c>
      <c r="H383" s="33">
        <v>250</v>
      </c>
      <c r="I383" s="33" t="s">
        <v>390</v>
      </c>
      <c r="J383" s="46">
        <v>37</v>
      </c>
      <c r="K383" s="348">
        <v>32</v>
      </c>
      <c r="L383" s="120">
        <v>37.333333333333336</v>
      </c>
      <c r="M383" s="208">
        <v>40</v>
      </c>
      <c r="N383" s="387">
        <v>10</v>
      </c>
      <c r="O383" s="208">
        <v>30</v>
      </c>
      <c r="P383" s="373">
        <v>250</v>
      </c>
      <c r="Q383" s="59">
        <f t="shared" si="107"/>
        <v>7500</v>
      </c>
      <c r="R383" s="33">
        <v>8</v>
      </c>
      <c r="S383" s="35">
        <f t="shared" si="96"/>
        <v>2000</v>
      </c>
      <c r="T383" s="121">
        <v>8</v>
      </c>
      <c r="U383" s="35">
        <f t="shared" si="97"/>
        <v>2000</v>
      </c>
      <c r="V383" s="33">
        <v>8</v>
      </c>
      <c r="W383" s="35">
        <f t="shared" si="98"/>
        <v>2000</v>
      </c>
      <c r="X383" s="121">
        <v>6</v>
      </c>
      <c r="Y383" s="35">
        <f t="shared" si="99"/>
        <v>1500</v>
      </c>
      <c r="Z383" s="83"/>
      <c r="AA383" s="327">
        <f t="shared" si="100"/>
        <v>30</v>
      </c>
      <c r="AB383" s="327">
        <f t="shared" si="106"/>
        <v>0</v>
      </c>
      <c r="AC383" s="311">
        <f t="shared" si="108"/>
        <v>7.5</v>
      </c>
      <c r="AD383" s="456">
        <f t="shared" si="104"/>
        <v>1875</v>
      </c>
      <c r="AG383">
        <v>28</v>
      </c>
      <c r="AH383">
        <v>7000</v>
      </c>
      <c r="AI383" s="294" t="s">
        <v>1533</v>
      </c>
      <c r="AJ383" s="320">
        <f t="shared" si="109"/>
        <v>37.333333333333336</v>
      </c>
      <c r="AL383">
        <f t="shared" si="110"/>
        <v>0</v>
      </c>
    </row>
    <row r="384" spans="1:38" ht="21.75">
      <c r="A384" s="72">
        <v>10949</v>
      </c>
      <c r="B384" s="33">
        <v>382</v>
      </c>
      <c r="C384" s="83" t="s">
        <v>1301</v>
      </c>
      <c r="D384" s="277" t="s">
        <v>1300</v>
      </c>
      <c r="E384" s="260" t="s">
        <v>214</v>
      </c>
      <c r="F384" s="30">
        <v>1</v>
      </c>
      <c r="G384" s="29" t="s">
        <v>1389</v>
      </c>
      <c r="H384" s="33">
        <v>1</v>
      </c>
      <c r="I384" s="33" t="s">
        <v>404</v>
      </c>
      <c r="J384" s="46">
        <v>1280</v>
      </c>
      <c r="K384" s="348">
        <v>1720</v>
      </c>
      <c r="L384" s="120">
        <v>906.6666666666667</v>
      </c>
      <c r="M384" s="208">
        <f t="shared" si="94"/>
        <v>1432.4444444444448</v>
      </c>
      <c r="N384" s="387">
        <v>132</v>
      </c>
      <c r="O384" s="208">
        <v>1300</v>
      </c>
      <c r="P384" s="368">
        <v>2.92</v>
      </c>
      <c r="Q384" s="59">
        <f t="shared" si="107"/>
        <v>3796</v>
      </c>
      <c r="R384" s="33">
        <v>350</v>
      </c>
      <c r="S384" s="35">
        <f t="shared" si="96"/>
        <v>1022</v>
      </c>
      <c r="T384" s="121">
        <v>300</v>
      </c>
      <c r="U384" s="35">
        <f t="shared" si="97"/>
        <v>876</v>
      </c>
      <c r="V384" s="33">
        <v>350</v>
      </c>
      <c r="W384" s="35">
        <f t="shared" si="98"/>
        <v>1022</v>
      </c>
      <c r="X384" s="121">
        <v>300</v>
      </c>
      <c r="Y384" s="35">
        <f t="shared" si="99"/>
        <v>876</v>
      </c>
      <c r="Z384" s="83"/>
      <c r="AA384" s="327">
        <f t="shared" si="100"/>
        <v>1300</v>
      </c>
      <c r="AB384" s="327">
        <f t="shared" si="106"/>
        <v>0</v>
      </c>
      <c r="AC384" s="311">
        <f t="shared" si="108"/>
        <v>325</v>
      </c>
      <c r="AD384" s="456">
        <f t="shared" si="104"/>
        <v>949</v>
      </c>
      <c r="AG384">
        <v>680</v>
      </c>
      <c r="AH384">
        <v>1670</v>
      </c>
      <c r="AI384" s="294" t="s">
        <v>1533</v>
      </c>
      <c r="AJ384" s="320">
        <f t="shared" si="109"/>
        <v>906.6666666666667</v>
      </c>
      <c r="AL384">
        <f t="shared" si="110"/>
        <v>0</v>
      </c>
    </row>
    <row r="385" spans="1:38" ht="21.75">
      <c r="A385" s="72">
        <v>10949</v>
      </c>
      <c r="B385" s="33">
        <v>383</v>
      </c>
      <c r="C385" s="83" t="s">
        <v>1299</v>
      </c>
      <c r="D385" s="277" t="s">
        <v>1298</v>
      </c>
      <c r="E385" s="260" t="s">
        <v>215</v>
      </c>
      <c r="F385" s="30">
        <v>1</v>
      </c>
      <c r="G385" s="29" t="s">
        <v>1386</v>
      </c>
      <c r="H385" s="33">
        <v>1000</v>
      </c>
      <c r="I385" s="33" t="s">
        <v>390</v>
      </c>
      <c r="J385" s="46">
        <v>461</v>
      </c>
      <c r="K385" s="348">
        <v>399</v>
      </c>
      <c r="L385" s="120">
        <v>477.33333333333337</v>
      </c>
      <c r="M385" s="208">
        <f>(J385+K385+L385)/3*1.1</f>
        <v>490.35555555555567</v>
      </c>
      <c r="N385" s="387">
        <v>90</v>
      </c>
      <c r="O385" s="208">
        <v>400</v>
      </c>
      <c r="P385" s="368">
        <v>120.6939</v>
      </c>
      <c r="Q385" s="59">
        <f t="shared" si="107"/>
        <v>48277.56</v>
      </c>
      <c r="R385" s="33">
        <v>100</v>
      </c>
      <c r="S385" s="35">
        <f t="shared" si="96"/>
        <v>12069.39</v>
      </c>
      <c r="T385" s="121">
        <v>100</v>
      </c>
      <c r="U385" s="35">
        <f t="shared" si="97"/>
        <v>12069.39</v>
      </c>
      <c r="V385" s="33">
        <v>100</v>
      </c>
      <c r="W385" s="35">
        <f t="shared" si="98"/>
        <v>12069.39</v>
      </c>
      <c r="X385" s="121">
        <v>100</v>
      </c>
      <c r="Y385" s="35">
        <f t="shared" si="99"/>
        <v>12069.39</v>
      </c>
      <c r="Z385" s="83"/>
      <c r="AA385" s="327">
        <f t="shared" si="100"/>
        <v>400</v>
      </c>
      <c r="AB385" s="327">
        <f t="shared" si="106"/>
        <v>0</v>
      </c>
      <c r="AC385" s="311">
        <f t="shared" si="108"/>
        <v>100</v>
      </c>
      <c r="AD385" s="456">
        <f t="shared" si="104"/>
        <v>12069.39</v>
      </c>
      <c r="AG385">
        <v>358</v>
      </c>
      <c r="AH385">
        <v>43181.96000000001</v>
      </c>
      <c r="AI385" s="294" t="s">
        <v>1536</v>
      </c>
      <c r="AJ385" s="320">
        <f t="shared" si="109"/>
        <v>477.33333333333337</v>
      </c>
      <c r="AL385">
        <f t="shared" si="110"/>
        <v>0</v>
      </c>
    </row>
    <row r="386" spans="1:38" ht="21.75">
      <c r="A386" s="72">
        <v>10949</v>
      </c>
      <c r="B386" s="33">
        <v>384</v>
      </c>
      <c r="C386" s="83" t="s">
        <v>1333</v>
      </c>
      <c r="D386" s="277" t="s">
        <v>1332</v>
      </c>
      <c r="E386" s="260" t="s">
        <v>235</v>
      </c>
      <c r="F386" s="30">
        <v>2</v>
      </c>
      <c r="G386" s="29" t="s">
        <v>1386</v>
      </c>
      <c r="H386" s="33">
        <v>500</v>
      </c>
      <c r="I386" s="33" t="s">
        <v>390</v>
      </c>
      <c r="J386" s="46">
        <v>650</v>
      </c>
      <c r="K386" s="348">
        <v>605</v>
      </c>
      <c r="L386" s="120">
        <v>316</v>
      </c>
      <c r="M386" s="208">
        <v>347</v>
      </c>
      <c r="N386" s="387">
        <v>67</v>
      </c>
      <c r="O386" s="208">
        <v>280</v>
      </c>
      <c r="P386" s="368">
        <v>170</v>
      </c>
      <c r="Q386" s="59">
        <f t="shared" si="107"/>
        <v>47600</v>
      </c>
      <c r="R386" s="33">
        <v>70</v>
      </c>
      <c r="S386" s="35">
        <f t="shared" si="96"/>
        <v>11900</v>
      </c>
      <c r="T386" s="121">
        <v>70</v>
      </c>
      <c r="U386" s="35">
        <f t="shared" si="97"/>
        <v>11900</v>
      </c>
      <c r="V386" s="33">
        <v>70</v>
      </c>
      <c r="W386" s="35">
        <f t="shared" si="98"/>
        <v>11900</v>
      </c>
      <c r="X386" s="121">
        <v>70</v>
      </c>
      <c r="Y386" s="35">
        <f t="shared" si="99"/>
        <v>11900</v>
      </c>
      <c r="Z386" s="83"/>
      <c r="AA386" s="327">
        <f t="shared" si="100"/>
        <v>280</v>
      </c>
      <c r="AB386" s="327">
        <f t="shared" si="106"/>
        <v>0</v>
      </c>
      <c r="AC386" s="311">
        <f t="shared" si="108"/>
        <v>70</v>
      </c>
      <c r="AD386" s="456">
        <f t="shared" si="104"/>
        <v>11900</v>
      </c>
      <c r="AG386">
        <v>237</v>
      </c>
      <c r="AH386">
        <v>87210</v>
      </c>
      <c r="AI386" s="294" t="s">
        <v>1539</v>
      </c>
      <c r="AJ386" s="320">
        <f t="shared" si="109"/>
        <v>316</v>
      </c>
      <c r="AL386">
        <f t="shared" si="110"/>
        <v>0</v>
      </c>
    </row>
    <row r="387" spans="1:38" ht="21.75">
      <c r="A387" s="72">
        <v>10949</v>
      </c>
      <c r="B387" s="33">
        <v>385</v>
      </c>
      <c r="C387" s="83" t="s">
        <v>1307</v>
      </c>
      <c r="D387" s="277" t="s">
        <v>1306</v>
      </c>
      <c r="E387" s="261" t="s">
        <v>225</v>
      </c>
      <c r="F387" s="30">
        <v>1</v>
      </c>
      <c r="G387" s="40" t="s">
        <v>1386</v>
      </c>
      <c r="H387" s="33">
        <v>1000</v>
      </c>
      <c r="I387" s="33" t="s">
        <v>390</v>
      </c>
      <c r="J387" s="46">
        <v>213</v>
      </c>
      <c r="K387" s="348">
        <v>186</v>
      </c>
      <c r="L387" s="120">
        <v>188</v>
      </c>
      <c r="M387" s="208">
        <f>(J387+K387+L387)/3*1.1</f>
        <v>215.23333333333335</v>
      </c>
      <c r="N387" s="387">
        <v>15</v>
      </c>
      <c r="O387" s="208">
        <v>200</v>
      </c>
      <c r="P387" s="368">
        <v>170</v>
      </c>
      <c r="Q387" s="59">
        <f t="shared" si="107"/>
        <v>34000</v>
      </c>
      <c r="R387" s="33">
        <v>50</v>
      </c>
      <c r="S387" s="35">
        <f aca="true" t="shared" si="111" ref="S387:S432">R387*P387</f>
        <v>8500</v>
      </c>
      <c r="T387" s="121">
        <v>50</v>
      </c>
      <c r="U387" s="35">
        <f aca="true" t="shared" si="112" ref="U387:U432">T387*P387</f>
        <v>8500</v>
      </c>
      <c r="V387" s="33">
        <v>50</v>
      </c>
      <c r="W387" s="35">
        <f aca="true" t="shared" si="113" ref="W387:W432">V387*P387</f>
        <v>8500</v>
      </c>
      <c r="X387" s="121">
        <v>50</v>
      </c>
      <c r="Y387" s="35">
        <f aca="true" t="shared" si="114" ref="Y387:Y432">X387*P387</f>
        <v>8500</v>
      </c>
      <c r="Z387" s="83"/>
      <c r="AA387" s="327">
        <f aca="true" t="shared" si="115" ref="AA387:AA432">R387+T387+V387+X387</f>
        <v>200</v>
      </c>
      <c r="AB387" s="327">
        <f t="shared" si="106"/>
        <v>0</v>
      </c>
      <c r="AC387" s="311">
        <f t="shared" si="108"/>
        <v>50</v>
      </c>
      <c r="AD387" s="456">
        <f aca="true" t="shared" si="116" ref="AD387:AD432">Q387/4</f>
        <v>8500</v>
      </c>
      <c r="AG387">
        <v>141</v>
      </c>
      <c r="AH387">
        <v>23970</v>
      </c>
      <c r="AI387" s="294" t="s">
        <v>1537</v>
      </c>
      <c r="AJ387" s="320">
        <f t="shared" si="109"/>
        <v>188</v>
      </c>
      <c r="AL387">
        <f t="shared" si="110"/>
        <v>0</v>
      </c>
    </row>
    <row r="388" spans="1:38" ht="21.75">
      <c r="A388" s="72">
        <v>10949</v>
      </c>
      <c r="B388" s="33">
        <v>386</v>
      </c>
      <c r="C388" s="83" t="s">
        <v>1303</v>
      </c>
      <c r="D388" s="277" t="s">
        <v>1302</v>
      </c>
      <c r="E388" s="29" t="s">
        <v>216</v>
      </c>
      <c r="F388" s="30">
        <v>1</v>
      </c>
      <c r="G388" s="29" t="s">
        <v>1389</v>
      </c>
      <c r="H388" s="33">
        <v>1</v>
      </c>
      <c r="I388" s="33" t="s">
        <v>404</v>
      </c>
      <c r="J388" s="46">
        <v>625</v>
      </c>
      <c r="K388" s="348">
        <v>450</v>
      </c>
      <c r="L388" s="120">
        <v>400</v>
      </c>
      <c r="M388" s="208">
        <f>(J388+K388+L388)/3*1.1</f>
        <v>540.8333333333334</v>
      </c>
      <c r="N388" s="387">
        <v>41</v>
      </c>
      <c r="O388" s="208">
        <v>500</v>
      </c>
      <c r="P388" s="368">
        <v>10.48</v>
      </c>
      <c r="Q388" s="59">
        <f t="shared" si="107"/>
        <v>5240</v>
      </c>
      <c r="R388" s="33">
        <v>125</v>
      </c>
      <c r="S388" s="35">
        <f t="shared" si="111"/>
        <v>1310</v>
      </c>
      <c r="T388" s="121">
        <v>125</v>
      </c>
      <c r="U388" s="35">
        <f t="shared" si="112"/>
        <v>1310</v>
      </c>
      <c r="V388" s="33">
        <v>125</v>
      </c>
      <c r="W388" s="35">
        <f t="shared" si="113"/>
        <v>1310</v>
      </c>
      <c r="X388" s="121">
        <v>125</v>
      </c>
      <c r="Y388" s="35">
        <f t="shared" si="114"/>
        <v>1310</v>
      </c>
      <c r="Z388" s="83"/>
      <c r="AA388" s="327">
        <f t="shared" si="115"/>
        <v>500</v>
      </c>
      <c r="AB388" s="327">
        <f t="shared" si="106"/>
        <v>0</v>
      </c>
      <c r="AC388" s="311">
        <f t="shared" si="108"/>
        <v>125</v>
      </c>
      <c r="AD388" s="456">
        <f t="shared" si="116"/>
        <v>1310</v>
      </c>
      <c r="AG388">
        <v>300</v>
      </c>
      <c r="AH388">
        <v>3144</v>
      </c>
      <c r="AI388" s="294" t="s">
        <v>1454</v>
      </c>
      <c r="AJ388" s="320">
        <f t="shared" si="109"/>
        <v>400</v>
      </c>
      <c r="AL388">
        <f t="shared" si="110"/>
        <v>0</v>
      </c>
    </row>
    <row r="389" spans="1:38" ht="21.75">
      <c r="A389" s="72">
        <v>10949</v>
      </c>
      <c r="B389" s="33">
        <v>387</v>
      </c>
      <c r="C389" s="83" t="s">
        <v>1305</v>
      </c>
      <c r="D389" s="277" t="s">
        <v>1304</v>
      </c>
      <c r="E389" s="29" t="s">
        <v>217</v>
      </c>
      <c r="F389" s="30">
        <v>1</v>
      </c>
      <c r="G389" s="29" t="s">
        <v>1389</v>
      </c>
      <c r="H389" s="33">
        <v>1</v>
      </c>
      <c r="I389" s="33" t="s">
        <v>404</v>
      </c>
      <c r="J389" s="46">
        <v>50</v>
      </c>
      <c r="K389" s="348">
        <v>25</v>
      </c>
      <c r="L389" s="120">
        <v>33.33333333333333</v>
      </c>
      <c r="M389" s="208">
        <f>(J389+K389+L389)/3*1.1</f>
        <v>39.72222222222222</v>
      </c>
      <c r="N389" s="387">
        <v>15</v>
      </c>
      <c r="O389" s="208">
        <v>25</v>
      </c>
      <c r="P389" s="368">
        <v>13.04</v>
      </c>
      <c r="Q389" s="59">
        <f t="shared" si="107"/>
        <v>326</v>
      </c>
      <c r="R389" s="33">
        <v>0</v>
      </c>
      <c r="S389" s="35">
        <f t="shared" si="111"/>
        <v>0</v>
      </c>
      <c r="T389" s="121">
        <v>0</v>
      </c>
      <c r="U389" s="35">
        <f t="shared" si="112"/>
        <v>0</v>
      </c>
      <c r="V389" s="33">
        <v>25</v>
      </c>
      <c r="W389" s="35">
        <f t="shared" si="113"/>
        <v>326</v>
      </c>
      <c r="X389" s="121">
        <v>0</v>
      </c>
      <c r="Y389" s="35">
        <f t="shared" si="114"/>
        <v>0</v>
      </c>
      <c r="Z389" s="83"/>
      <c r="AA389" s="327">
        <f t="shared" si="115"/>
        <v>25</v>
      </c>
      <c r="AB389" s="327">
        <f t="shared" si="106"/>
        <v>0</v>
      </c>
      <c r="AC389" s="311">
        <f t="shared" si="108"/>
        <v>6.25</v>
      </c>
      <c r="AD389" s="456">
        <f t="shared" si="116"/>
        <v>81.5</v>
      </c>
      <c r="AG389">
        <v>25</v>
      </c>
      <c r="AH389">
        <v>326</v>
      </c>
      <c r="AI389" s="294" t="s">
        <v>1454</v>
      </c>
      <c r="AJ389" s="320">
        <f t="shared" si="109"/>
        <v>33.33333333333333</v>
      </c>
      <c r="AL389">
        <f t="shared" si="110"/>
        <v>0</v>
      </c>
    </row>
    <row r="390" spans="1:38" ht="21.75">
      <c r="A390" s="72">
        <v>10949</v>
      </c>
      <c r="B390" s="33">
        <v>388</v>
      </c>
      <c r="C390" s="270">
        <v>108128</v>
      </c>
      <c r="D390" s="277" t="s">
        <v>1431</v>
      </c>
      <c r="E390" s="452" t="s">
        <v>1374</v>
      </c>
      <c r="F390" s="37">
        <v>1</v>
      </c>
      <c r="G390" s="40" t="s">
        <v>1386</v>
      </c>
      <c r="H390" s="76">
        <v>100</v>
      </c>
      <c r="I390" s="76" t="s">
        <v>390</v>
      </c>
      <c r="J390" s="76">
        <v>26</v>
      </c>
      <c r="K390" s="353">
        <v>35</v>
      </c>
      <c r="L390" s="120">
        <v>36</v>
      </c>
      <c r="M390" s="208">
        <v>40</v>
      </c>
      <c r="N390" s="387">
        <v>10</v>
      </c>
      <c r="O390" s="208">
        <v>30</v>
      </c>
      <c r="P390" s="368">
        <v>145</v>
      </c>
      <c r="Q390" s="59">
        <f t="shared" si="107"/>
        <v>4350</v>
      </c>
      <c r="R390" s="33">
        <v>8</v>
      </c>
      <c r="S390" s="35">
        <f t="shared" si="111"/>
        <v>1160</v>
      </c>
      <c r="T390" s="121">
        <v>8</v>
      </c>
      <c r="U390" s="35">
        <f t="shared" si="112"/>
        <v>1160</v>
      </c>
      <c r="V390" s="33">
        <v>8</v>
      </c>
      <c r="W390" s="35">
        <f t="shared" si="113"/>
        <v>1160</v>
      </c>
      <c r="X390" s="121">
        <v>6</v>
      </c>
      <c r="Y390" s="35">
        <f t="shared" si="114"/>
        <v>870</v>
      </c>
      <c r="Z390" s="83"/>
      <c r="AA390" s="327">
        <f t="shared" si="115"/>
        <v>30</v>
      </c>
      <c r="AB390" s="327">
        <f t="shared" si="106"/>
        <v>0</v>
      </c>
      <c r="AC390" s="311">
        <f t="shared" si="108"/>
        <v>7.5</v>
      </c>
      <c r="AD390" s="456">
        <f t="shared" si="116"/>
        <v>1087.5</v>
      </c>
      <c r="AG390">
        <v>27</v>
      </c>
      <c r="AH390">
        <v>2592</v>
      </c>
      <c r="AI390" s="294" t="s">
        <v>1533</v>
      </c>
      <c r="AJ390" s="320">
        <f t="shared" si="109"/>
        <v>36</v>
      </c>
      <c r="AL390">
        <f t="shared" si="110"/>
        <v>0</v>
      </c>
    </row>
    <row r="391" spans="1:38" ht="37.5">
      <c r="A391" s="72">
        <v>10949</v>
      </c>
      <c r="B391" s="33">
        <v>389</v>
      </c>
      <c r="C391" s="270">
        <v>108185</v>
      </c>
      <c r="D391" s="277" t="s">
        <v>1500</v>
      </c>
      <c r="E391" s="453" t="s">
        <v>654</v>
      </c>
      <c r="F391" s="30">
        <v>1</v>
      </c>
      <c r="G391" s="134" t="s">
        <v>1386</v>
      </c>
      <c r="H391" s="76">
        <v>100</v>
      </c>
      <c r="I391" s="76" t="s">
        <v>390</v>
      </c>
      <c r="J391" s="46">
        <v>25</v>
      </c>
      <c r="K391" s="348">
        <v>40</v>
      </c>
      <c r="L391" s="120">
        <v>40</v>
      </c>
      <c r="M391" s="208">
        <v>40</v>
      </c>
      <c r="N391" s="387">
        <v>10</v>
      </c>
      <c r="O391" s="208">
        <v>30</v>
      </c>
      <c r="P391" s="373">
        <v>185</v>
      </c>
      <c r="Q391" s="59">
        <f t="shared" si="107"/>
        <v>5550</v>
      </c>
      <c r="R391" s="33">
        <v>8</v>
      </c>
      <c r="S391" s="35">
        <f t="shared" si="111"/>
        <v>1480</v>
      </c>
      <c r="T391" s="121">
        <v>8</v>
      </c>
      <c r="U391" s="35">
        <f t="shared" si="112"/>
        <v>1480</v>
      </c>
      <c r="V391" s="33">
        <v>8</v>
      </c>
      <c r="W391" s="35">
        <f t="shared" si="113"/>
        <v>1480</v>
      </c>
      <c r="X391" s="121">
        <v>6</v>
      </c>
      <c r="Y391" s="35">
        <f t="shared" si="114"/>
        <v>1110</v>
      </c>
      <c r="Z391" s="83"/>
      <c r="AA391" s="327">
        <f t="shared" si="115"/>
        <v>30</v>
      </c>
      <c r="AB391" s="327">
        <f t="shared" si="106"/>
        <v>0</v>
      </c>
      <c r="AC391" s="311">
        <f t="shared" si="108"/>
        <v>7.5</v>
      </c>
      <c r="AD391" s="456">
        <f t="shared" si="116"/>
        <v>1387.5</v>
      </c>
      <c r="AG391">
        <v>30</v>
      </c>
      <c r="AH391">
        <v>3300</v>
      </c>
      <c r="AI391" s="294" t="s">
        <v>1533</v>
      </c>
      <c r="AJ391" s="320">
        <f t="shared" si="109"/>
        <v>40</v>
      </c>
      <c r="AL391">
        <f t="shared" si="110"/>
        <v>0</v>
      </c>
    </row>
    <row r="392" spans="1:38" ht="21.75">
      <c r="A392" s="72">
        <v>10949</v>
      </c>
      <c r="B392" s="33">
        <v>390</v>
      </c>
      <c r="C392" s="270">
        <v>108279</v>
      </c>
      <c r="D392" s="277" t="s">
        <v>1432</v>
      </c>
      <c r="E392" s="452" t="s">
        <v>1375</v>
      </c>
      <c r="F392" s="37">
        <v>1</v>
      </c>
      <c r="G392" s="40" t="s">
        <v>1386</v>
      </c>
      <c r="H392" s="76">
        <v>100</v>
      </c>
      <c r="I392" s="76" t="s">
        <v>390</v>
      </c>
      <c r="J392" s="76">
        <v>0</v>
      </c>
      <c r="K392" s="353">
        <v>5</v>
      </c>
      <c r="L392" s="120">
        <v>0</v>
      </c>
      <c r="M392" s="208">
        <v>0</v>
      </c>
      <c r="N392" s="387">
        <v>10</v>
      </c>
      <c r="O392" s="208">
        <v>0</v>
      </c>
      <c r="P392" s="368">
        <v>195</v>
      </c>
      <c r="Q392" s="59">
        <f t="shared" si="107"/>
        <v>0</v>
      </c>
      <c r="R392" s="33">
        <v>0</v>
      </c>
      <c r="S392" s="35">
        <f t="shared" si="111"/>
        <v>0</v>
      </c>
      <c r="T392" s="121">
        <v>0</v>
      </c>
      <c r="U392" s="35">
        <f t="shared" si="112"/>
        <v>0</v>
      </c>
      <c r="V392" s="33">
        <v>0</v>
      </c>
      <c r="W392" s="35">
        <f t="shared" si="113"/>
        <v>0</v>
      </c>
      <c r="X392" s="121">
        <v>0</v>
      </c>
      <c r="Y392" s="35">
        <f t="shared" si="114"/>
        <v>0</v>
      </c>
      <c r="Z392" s="83"/>
      <c r="AA392" s="327">
        <f t="shared" si="115"/>
        <v>0</v>
      </c>
      <c r="AB392" s="327">
        <f t="shared" si="106"/>
        <v>0</v>
      </c>
      <c r="AC392" s="311">
        <f t="shared" si="108"/>
        <v>0</v>
      </c>
      <c r="AD392" s="456">
        <f t="shared" si="116"/>
        <v>0</v>
      </c>
      <c r="AJ392" s="320">
        <f t="shared" si="109"/>
        <v>0</v>
      </c>
      <c r="AL392">
        <f t="shared" si="110"/>
        <v>0</v>
      </c>
    </row>
    <row r="393" spans="1:38" ht="21.75">
      <c r="A393" s="72">
        <v>10949</v>
      </c>
      <c r="B393" s="33">
        <v>391</v>
      </c>
      <c r="C393" s="83" t="s">
        <v>1309</v>
      </c>
      <c r="D393" s="277" t="s">
        <v>1308</v>
      </c>
      <c r="E393" s="40" t="s">
        <v>438</v>
      </c>
      <c r="F393" s="30">
        <v>1</v>
      </c>
      <c r="G393" s="40" t="s">
        <v>1389</v>
      </c>
      <c r="H393" s="33">
        <v>1</v>
      </c>
      <c r="I393" s="33" t="s">
        <v>403</v>
      </c>
      <c r="J393" s="46">
        <v>6092</v>
      </c>
      <c r="K393" s="348">
        <v>6273</v>
      </c>
      <c r="L393" s="120">
        <v>6452</v>
      </c>
      <c r="M393" s="208">
        <f>(J393+K393+L393)/3*1.1</f>
        <v>6899.566666666667</v>
      </c>
      <c r="N393" s="387">
        <v>900</v>
      </c>
      <c r="O393" s="208">
        <v>6000</v>
      </c>
      <c r="P393" s="368">
        <v>15</v>
      </c>
      <c r="Q393" s="59">
        <f t="shared" si="107"/>
        <v>90000</v>
      </c>
      <c r="R393" s="33">
        <v>1500</v>
      </c>
      <c r="S393" s="35">
        <f t="shared" si="111"/>
        <v>22500</v>
      </c>
      <c r="T393" s="121">
        <v>1500</v>
      </c>
      <c r="U393" s="35">
        <f t="shared" si="112"/>
        <v>22500</v>
      </c>
      <c r="V393" s="33">
        <v>1500</v>
      </c>
      <c r="W393" s="35">
        <f t="shared" si="113"/>
        <v>22500</v>
      </c>
      <c r="X393" s="121">
        <v>1500</v>
      </c>
      <c r="Y393" s="35">
        <f t="shared" si="114"/>
        <v>22500</v>
      </c>
      <c r="Z393" s="83"/>
      <c r="AA393" s="327">
        <f t="shared" si="115"/>
        <v>6000</v>
      </c>
      <c r="AB393" s="327">
        <f t="shared" si="106"/>
        <v>0</v>
      </c>
      <c r="AC393" s="311">
        <f t="shared" si="108"/>
        <v>1500</v>
      </c>
      <c r="AD393" s="456">
        <f t="shared" si="116"/>
        <v>22500</v>
      </c>
      <c r="AG393">
        <v>4839</v>
      </c>
      <c r="AH393">
        <v>72585</v>
      </c>
      <c r="AI393" s="294" t="s">
        <v>1536</v>
      </c>
      <c r="AJ393" s="320">
        <f t="shared" si="109"/>
        <v>6452</v>
      </c>
      <c r="AL393">
        <f t="shared" si="110"/>
        <v>0</v>
      </c>
    </row>
    <row r="394" spans="1:38" ht="21.75">
      <c r="A394" s="72">
        <v>10949</v>
      </c>
      <c r="B394" s="33">
        <v>392</v>
      </c>
      <c r="C394" s="83">
        <v>846568</v>
      </c>
      <c r="D394" s="277" t="s">
        <v>1310</v>
      </c>
      <c r="E394" s="29" t="s">
        <v>488</v>
      </c>
      <c r="F394" s="30">
        <v>1</v>
      </c>
      <c r="G394" s="29" t="s">
        <v>1408</v>
      </c>
      <c r="H394" s="58">
        <v>450</v>
      </c>
      <c r="I394" s="58" t="s">
        <v>1391</v>
      </c>
      <c r="J394" s="46">
        <v>121</v>
      </c>
      <c r="K394" s="348">
        <v>176</v>
      </c>
      <c r="L394" s="120">
        <v>174.66666666666666</v>
      </c>
      <c r="M394" s="208">
        <f>(J394+K394+L394)/3*1.1</f>
        <v>172.94444444444443</v>
      </c>
      <c r="N394" s="387">
        <v>23</v>
      </c>
      <c r="O394" s="208">
        <v>150</v>
      </c>
      <c r="P394" s="368">
        <v>59</v>
      </c>
      <c r="Q394" s="59">
        <f t="shared" si="107"/>
        <v>8850</v>
      </c>
      <c r="R394" s="33">
        <v>36</v>
      </c>
      <c r="S394" s="35">
        <f t="shared" si="111"/>
        <v>2124</v>
      </c>
      <c r="T394" s="121">
        <v>40</v>
      </c>
      <c r="U394" s="35">
        <f t="shared" si="112"/>
        <v>2360</v>
      </c>
      <c r="V394" s="33">
        <v>36</v>
      </c>
      <c r="W394" s="35">
        <f t="shared" si="113"/>
        <v>2124</v>
      </c>
      <c r="X394" s="121">
        <v>38</v>
      </c>
      <c r="Y394" s="35">
        <f t="shared" si="114"/>
        <v>2242</v>
      </c>
      <c r="Z394" s="83"/>
      <c r="AA394" s="327">
        <f t="shared" si="115"/>
        <v>150</v>
      </c>
      <c r="AB394" s="327">
        <f t="shared" si="106"/>
        <v>0</v>
      </c>
      <c r="AC394" s="311">
        <f t="shared" si="108"/>
        <v>37.5</v>
      </c>
      <c r="AD394" s="456">
        <f t="shared" si="116"/>
        <v>2212.5</v>
      </c>
      <c r="AG394">
        <v>131</v>
      </c>
      <c r="AH394">
        <v>7729</v>
      </c>
      <c r="AI394" s="294" t="s">
        <v>1533</v>
      </c>
      <c r="AJ394" s="320">
        <f t="shared" si="109"/>
        <v>174.66666666666666</v>
      </c>
      <c r="AL394">
        <f t="shared" si="110"/>
        <v>0</v>
      </c>
    </row>
    <row r="395" spans="1:38" ht="21.75">
      <c r="A395" s="72">
        <v>10949</v>
      </c>
      <c r="B395" s="33">
        <v>393</v>
      </c>
      <c r="C395" s="83" t="s">
        <v>1334</v>
      </c>
      <c r="D395" s="277" t="s">
        <v>1502</v>
      </c>
      <c r="E395" s="29" t="s">
        <v>236</v>
      </c>
      <c r="F395" s="30">
        <v>2</v>
      </c>
      <c r="G395" s="29" t="s">
        <v>1388</v>
      </c>
      <c r="H395" s="33">
        <v>450</v>
      </c>
      <c r="I395" s="33" t="s">
        <v>1379</v>
      </c>
      <c r="J395" s="46">
        <v>4</v>
      </c>
      <c r="K395" s="348">
        <v>13</v>
      </c>
      <c r="L395" s="120">
        <v>13.333333333333334</v>
      </c>
      <c r="M395" s="208">
        <v>12</v>
      </c>
      <c r="N395" s="387">
        <v>0</v>
      </c>
      <c r="O395" s="208">
        <v>12</v>
      </c>
      <c r="P395" s="368">
        <v>180</v>
      </c>
      <c r="Q395" s="59">
        <f t="shared" si="107"/>
        <v>2160</v>
      </c>
      <c r="R395" s="33">
        <v>0</v>
      </c>
      <c r="S395" s="35">
        <f t="shared" si="111"/>
        <v>0</v>
      </c>
      <c r="T395" s="121">
        <v>12</v>
      </c>
      <c r="U395" s="35">
        <f t="shared" si="112"/>
        <v>2160</v>
      </c>
      <c r="V395" s="33">
        <v>0</v>
      </c>
      <c r="W395" s="35">
        <f t="shared" si="113"/>
        <v>0</v>
      </c>
      <c r="X395" s="121">
        <v>0</v>
      </c>
      <c r="Y395" s="35">
        <f t="shared" si="114"/>
        <v>0</v>
      </c>
      <c r="Z395" s="83"/>
      <c r="AA395" s="327">
        <f t="shared" si="115"/>
        <v>12</v>
      </c>
      <c r="AB395" s="327">
        <f t="shared" si="106"/>
        <v>0</v>
      </c>
      <c r="AC395" s="311">
        <f t="shared" si="108"/>
        <v>3</v>
      </c>
      <c r="AD395" s="456">
        <f t="shared" si="116"/>
        <v>540</v>
      </c>
      <c r="AG395">
        <v>10</v>
      </c>
      <c r="AH395">
        <v>1800</v>
      </c>
      <c r="AI395" s="294" t="s">
        <v>1535</v>
      </c>
      <c r="AJ395" s="320">
        <f t="shared" si="109"/>
        <v>13.333333333333334</v>
      </c>
      <c r="AL395">
        <f t="shared" si="110"/>
        <v>0</v>
      </c>
    </row>
    <row r="396" spans="1:38" ht="21.75">
      <c r="A396" s="72">
        <v>10949</v>
      </c>
      <c r="B396" s="33">
        <v>394</v>
      </c>
      <c r="C396" s="83" t="s">
        <v>1312</v>
      </c>
      <c r="D396" s="277" t="s">
        <v>1311</v>
      </c>
      <c r="E396" s="29" t="s">
        <v>218</v>
      </c>
      <c r="F396" s="30">
        <v>1</v>
      </c>
      <c r="G396" s="29" t="s">
        <v>1402</v>
      </c>
      <c r="H396" s="33">
        <v>15</v>
      </c>
      <c r="I396" s="33" t="s">
        <v>1379</v>
      </c>
      <c r="J396" s="46">
        <v>410</v>
      </c>
      <c r="K396" s="348">
        <v>350</v>
      </c>
      <c r="L396" s="120">
        <v>426.6666666666667</v>
      </c>
      <c r="M396" s="208">
        <f aca="true" t="shared" si="117" ref="M396:M401">(J396+K396+L396)/3*1.1</f>
        <v>435.1111111111112</v>
      </c>
      <c r="N396" s="387">
        <v>35</v>
      </c>
      <c r="O396" s="208">
        <v>400</v>
      </c>
      <c r="P396" s="368">
        <v>5</v>
      </c>
      <c r="Q396" s="59">
        <f t="shared" si="107"/>
        <v>2000</v>
      </c>
      <c r="R396" s="33">
        <v>100</v>
      </c>
      <c r="S396" s="35">
        <f t="shared" si="111"/>
        <v>500</v>
      </c>
      <c r="T396" s="121">
        <v>100</v>
      </c>
      <c r="U396" s="35">
        <f t="shared" si="112"/>
        <v>500</v>
      </c>
      <c r="V396" s="33">
        <v>100</v>
      </c>
      <c r="W396" s="35">
        <f t="shared" si="113"/>
        <v>500</v>
      </c>
      <c r="X396" s="121">
        <v>100</v>
      </c>
      <c r="Y396" s="35">
        <f t="shared" si="114"/>
        <v>500</v>
      </c>
      <c r="Z396" s="83"/>
      <c r="AA396" s="327">
        <f t="shared" si="115"/>
        <v>400</v>
      </c>
      <c r="AB396" s="327">
        <f t="shared" si="106"/>
        <v>0</v>
      </c>
      <c r="AC396" s="311">
        <f t="shared" si="108"/>
        <v>100</v>
      </c>
      <c r="AD396" s="456">
        <f t="shared" si="116"/>
        <v>500</v>
      </c>
      <c r="AG396">
        <v>320</v>
      </c>
      <c r="AH396">
        <v>1600</v>
      </c>
      <c r="AI396" s="294" t="s">
        <v>1533</v>
      </c>
      <c r="AJ396" s="320">
        <f t="shared" si="109"/>
        <v>426.6666666666667</v>
      </c>
      <c r="AL396">
        <f t="shared" si="110"/>
        <v>0</v>
      </c>
    </row>
    <row r="397" spans="1:38" ht="21.75">
      <c r="A397" s="72">
        <v>10949</v>
      </c>
      <c r="B397" s="33">
        <v>395</v>
      </c>
      <c r="C397" s="83" t="s">
        <v>1314</v>
      </c>
      <c r="D397" s="277" t="s">
        <v>1313</v>
      </c>
      <c r="E397" s="29" t="s">
        <v>439</v>
      </c>
      <c r="F397" s="30">
        <v>1</v>
      </c>
      <c r="G397" s="29" t="s">
        <v>1393</v>
      </c>
      <c r="H397" s="33">
        <v>100</v>
      </c>
      <c r="I397" s="33" t="s">
        <v>1394</v>
      </c>
      <c r="J397" s="46">
        <v>71</v>
      </c>
      <c r="K397" s="348">
        <v>26</v>
      </c>
      <c r="L397" s="120">
        <v>26.666666666666668</v>
      </c>
      <c r="M397" s="208">
        <f t="shared" si="117"/>
        <v>45.34444444444445</v>
      </c>
      <c r="N397" s="387">
        <v>0</v>
      </c>
      <c r="O397" s="208">
        <v>0</v>
      </c>
      <c r="P397" s="368">
        <v>269</v>
      </c>
      <c r="Q397" s="59">
        <f t="shared" si="107"/>
        <v>0</v>
      </c>
      <c r="R397" s="34">
        <v>0</v>
      </c>
      <c r="S397" s="35">
        <f t="shared" si="111"/>
        <v>0</v>
      </c>
      <c r="T397" s="33">
        <v>0</v>
      </c>
      <c r="U397" s="35">
        <f t="shared" si="112"/>
        <v>0</v>
      </c>
      <c r="V397" s="33">
        <v>0</v>
      </c>
      <c r="W397" s="35">
        <f t="shared" si="113"/>
        <v>0</v>
      </c>
      <c r="X397" s="33">
        <v>0</v>
      </c>
      <c r="Y397" s="35">
        <f t="shared" si="114"/>
        <v>0</v>
      </c>
      <c r="Z397" s="83"/>
      <c r="AA397" s="327">
        <f t="shared" si="115"/>
        <v>0</v>
      </c>
      <c r="AB397" s="327">
        <f t="shared" si="106"/>
        <v>0</v>
      </c>
      <c r="AC397" s="311">
        <f t="shared" si="108"/>
        <v>0</v>
      </c>
      <c r="AD397" s="456">
        <f t="shared" si="116"/>
        <v>0</v>
      </c>
      <c r="AG397">
        <v>20</v>
      </c>
      <c r="AH397">
        <v>5102.399999999999</v>
      </c>
      <c r="AI397" s="294" t="s">
        <v>1454</v>
      </c>
      <c r="AJ397" s="320">
        <f t="shared" si="109"/>
        <v>26.666666666666668</v>
      </c>
      <c r="AL397">
        <f t="shared" si="110"/>
        <v>0</v>
      </c>
    </row>
    <row r="398" spans="1:38" ht="21.75">
      <c r="A398" s="72">
        <v>10949</v>
      </c>
      <c r="B398" s="33">
        <v>396</v>
      </c>
      <c r="C398" s="83" t="s">
        <v>1318</v>
      </c>
      <c r="D398" s="277" t="s">
        <v>1317</v>
      </c>
      <c r="E398" s="29" t="s">
        <v>422</v>
      </c>
      <c r="F398" s="30">
        <v>1</v>
      </c>
      <c r="G398" s="29" t="s">
        <v>1393</v>
      </c>
      <c r="H398" s="33">
        <v>100</v>
      </c>
      <c r="I398" s="33" t="s">
        <v>1394</v>
      </c>
      <c r="J398" s="46">
        <v>70</v>
      </c>
      <c r="K398" s="348">
        <v>44</v>
      </c>
      <c r="L398" s="120">
        <v>28</v>
      </c>
      <c r="M398" s="208">
        <f t="shared" si="117"/>
        <v>52.06666666666667</v>
      </c>
      <c r="N398" s="387">
        <v>0</v>
      </c>
      <c r="O398" s="208">
        <v>0</v>
      </c>
      <c r="P398" s="368">
        <v>802</v>
      </c>
      <c r="Q398" s="59">
        <f t="shared" si="107"/>
        <v>0</v>
      </c>
      <c r="R398" s="33">
        <v>0</v>
      </c>
      <c r="S398" s="35">
        <f t="shared" si="111"/>
        <v>0</v>
      </c>
      <c r="T398" s="33">
        <v>0</v>
      </c>
      <c r="U398" s="35">
        <f t="shared" si="112"/>
        <v>0</v>
      </c>
      <c r="V398" s="33">
        <v>0</v>
      </c>
      <c r="W398" s="35">
        <f t="shared" si="113"/>
        <v>0</v>
      </c>
      <c r="X398" s="33">
        <v>0</v>
      </c>
      <c r="Y398" s="35">
        <f t="shared" si="114"/>
        <v>0</v>
      </c>
      <c r="Z398" s="83"/>
      <c r="AA398" s="327">
        <f t="shared" si="115"/>
        <v>0</v>
      </c>
      <c r="AB398" s="327">
        <f t="shared" si="106"/>
        <v>0</v>
      </c>
      <c r="AC398" s="311">
        <f t="shared" si="108"/>
        <v>0</v>
      </c>
      <c r="AD398" s="456">
        <f t="shared" si="116"/>
        <v>0</v>
      </c>
      <c r="AG398">
        <v>21</v>
      </c>
      <c r="AH398">
        <v>16844.31</v>
      </c>
      <c r="AI398" s="294" t="s">
        <v>1533</v>
      </c>
      <c r="AJ398" s="320">
        <f t="shared" si="109"/>
        <v>28</v>
      </c>
      <c r="AL398">
        <f t="shared" si="110"/>
        <v>0</v>
      </c>
    </row>
    <row r="399" spans="1:38" ht="21.75">
      <c r="A399" s="72">
        <v>10949</v>
      </c>
      <c r="B399" s="33">
        <v>397</v>
      </c>
      <c r="C399" s="83" t="s">
        <v>1316</v>
      </c>
      <c r="D399" s="277" t="s">
        <v>1315</v>
      </c>
      <c r="E399" s="29" t="s">
        <v>219</v>
      </c>
      <c r="F399" s="30">
        <v>1</v>
      </c>
      <c r="G399" s="29" t="s">
        <v>1395</v>
      </c>
      <c r="H399" s="33">
        <v>60</v>
      </c>
      <c r="I399" s="33" t="s">
        <v>1391</v>
      </c>
      <c r="J399" s="46">
        <v>15</v>
      </c>
      <c r="K399" s="348">
        <v>6</v>
      </c>
      <c r="L399" s="120">
        <v>0</v>
      </c>
      <c r="M399" s="208">
        <f t="shared" si="117"/>
        <v>7.700000000000001</v>
      </c>
      <c r="N399" s="387">
        <v>0</v>
      </c>
      <c r="O399" s="208">
        <v>0</v>
      </c>
      <c r="P399" s="368">
        <v>50</v>
      </c>
      <c r="Q399" s="59">
        <f t="shared" si="107"/>
        <v>0</v>
      </c>
      <c r="R399" s="33">
        <v>0</v>
      </c>
      <c r="S399" s="35">
        <f t="shared" si="111"/>
        <v>0</v>
      </c>
      <c r="T399" s="33">
        <v>0</v>
      </c>
      <c r="U399" s="35">
        <f t="shared" si="112"/>
        <v>0</v>
      </c>
      <c r="V399" s="33">
        <v>0</v>
      </c>
      <c r="W399" s="35">
        <f t="shared" si="113"/>
        <v>0</v>
      </c>
      <c r="X399" s="33">
        <v>0</v>
      </c>
      <c r="Y399" s="35">
        <f t="shared" si="114"/>
        <v>0</v>
      </c>
      <c r="Z399" s="83"/>
      <c r="AA399" s="327">
        <f t="shared" si="115"/>
        <v>0</v>
      </c>
      <c r="AB399" s="327">
        <f t="shared" si="106"/>
        <v>0</v>
      </c>
      <c r="AC399" s="311">
        <f t="shared" si="108"/>
        <v>0</v>
      </c>
      <c r="AD399" s="456">
        <f t="shared" si="116"/>
        <v>0</v>
      </c>
      <c r="AJ399" s="320">
        <f t="shared" si="109"/>
        <v>0</v>
      </c>
      <c r="AL399">
        <f t="shared" si="110"/>
        <v>0</v>
      </c>
    </row>
    <row r="400" spans="1:35" ht="21.75">
      <c r="A400" s="72">
        <v>10949</v>
      </c>
      <c r="B400" s="33">
        <v>398</v>
      </c>
      <c r="C400" s="83"/>
      <c r="D400" s="277"/>
      <c r="E400" s="40" t="s">
        <v>1546</v>
      </c>
      <c r="F400" s="40">
        <v>1</v>
      </c>
      <c r="G400" s="40"/>
      <c r="H400" s="33">
        <v>60</v>
      </c>
      <c r="I400" s="33" t="s">
        <v>390</v>
      </c>
      <c r="J400" s="33">
        <v>0</v>
      </c>
      <c r="K400" s="46">
        <v>0</v>
      </c>
      <c r="L400" s="120">
        <v>0</v>
      </c>
      <c r="M400" s="208">
        <f t="shared" si="117"/>
        <v>0</v>
      </c>
      <c r="N400" s="406">
        <v>0</v>
      </c>
      <c r="O400" s="208">
        <f>M400-N400</f>
        <v>0</v>
      </c>
      <c r="P400" s="368">
        <v>0</v>
      </c>
      <c r="Q400" s="59">
        <f t="shared" si="107"/>
        <v>0</v>
      </c>
      <c r="R400" s="37">
        <v>0</v>
      </c>
      <c r="S400" s="35">
        <f t="shared" si="111"/>
        <v>0</v>
      </c>
      <c r="T400" s="76">
        <v>0</v>
      </c>
      <c r="U400" s="35">
        <f t="shared" si="112"/>
        <v>0</v>
      </c>
      <c r="V400" s="76">
        <v>0</v>
      </c>
      <c r="W400" s="35">
        <f t="shared" si="113"/>
        <v>0</v>
      </c>
      <c r="X400" s="76">
        <v>0</v>
      </c>
      <c r="Y400" s="35">
        <f t="shared" si="114"/>
        <v>0</v>
      </c>
      <c r="Z400" s="83"/>
      <c r="AA400" s="327">
        <f t="shared" si="115"/>
        <v>0</v>
      </c>
      <c r="AB400" s="327">
        <f t="shared" si="106"/>
        <v>0</v>
      </c>
      <c r="AD400" s="456">
        <f t="shared" si="116"/>
        <v>0</v>
      </c>
      <c r="AG400">
        <v>10</v>
      </c>
      <c r="AH400">
        <v>4803</v>
      </c>
      <c r="AI400" s="294" t="s">
        <v>1533</v>
      </c>
    </row>
    <row r="401" spans="1:38" ht="37.5">
      <c r="A401" s="72">
        <v>10949</v>
      </c>
      <c r="B401" s="33">
        <v>399</v>
      </c>
      <c r="C401" s="83">
        <v>915484</v>
      </c>
      <c r="D401" s="277" t="s">
        <v>1516</v>
      </c>
      <c r="E401" s="134" t="s">
        <v>1515</v>
      </c>
      <c r="F401" s="30">
        <v>1</v>
      </c>
      <c r="G401" s="134" t="s">
        <v>1412</v>
      </c>
      <c r="H401" s="480">
        <v>30</v>
      </c>
      <c r="I401" s="480" t="s">
        <v>1379</v>
      </c>
      <c r="J401" s="46">
        <v>10</v>
      </c>
      <c r="K401" s="348">
        <v>30</v>
      </c>
      <c r="L401" s="120">
        <v>13.333333333333334</v>
      </c>
      <c r="M401" s="208">
        <f t="shared" si="117"/>
        <v>19.555555555555557</v>
      </c>
      <c r="N401" s="387">
        <v>0</v>
      </c>
      <c r="O401" s="208">
        <v>20</v>
      </c>
      <c r="P401" s="377">
        <v>45</v>
      </c>
      <c r="Q401" s="59">
        <f aca="true" t="shared" si="118" ref="Q401:Q410">P401*O401</f>
        <v>900</v>
      </c>
      <c r="R401" s="33">
        <v>10</v>
      </c>
      <c r="S401" s="35">
        <f t="shared" si="111"/>
        <v>450</v>
      </c>
      <c r="T401" s="121">
        <v>0</v>
      </c>
      <c r="U401" s="35">
        <f t="shared" si="112"/>
        <v>0</v>
      </c>
      <c r="V401" s="33">
        <v>10</v>
      </c>
      <c r="W401" s="35">
        <f t="shared" si="113"/>
        <v>450</v>
      </c>
      <c r="X401" s="121">
        <v>0</v>
      </c>
      <c r="Y401" s="35">
        <f t="shared" si="114"/>
        <v>0</v>
      </c>
      <c r="Z401" s="83"/>
      <c r="AA401" s="327">
        <f t="shared" si="115"/>
        <v>20</v>
      </c>
      <c r="AB401" s="327">
        <f t="shared" si="106"/>
        <v>0</v>
      </c>
      <c r="AC401" s="311">
        <f aca="true" t="shared" si="119" ref="AC401:AC409">O401/4</f>
        <v>5</v>
      </c>
      <c r="AD401" s="456">
        <f t="shared" si="116"/>
        <v>225</v>
      </c>
      <c r="AG401">
        <v>10</v>
      </c>
      <c r="AH401">
        <v>450</v>
      </c>
      <c r="AI401" s="294" t="s">
        <v>1533</v>
      </c>
      <c r="AJ401" s="320">
        <f>AG401/9*12</f>
        <v>13.333333333333334</v>
      </c>
      <c r="AL401">
        <f>AK401/H401</f>
        <v>0</v>
      </c>
    </row>
    <row r="402" spans="1:35" ht="21.75">
      <c r="A402" s="72">
        <v>10949</v>
      </c>
      <c r="B402" s="33">
        <v>400</v>
      </c>
      <c r="C402" s="83"/>
      <c r="D402" s="277"/>
      <c r="E402" s="40" t="s">
        <v>1472</v>
      </c>
      <c r="F402" s="30">
        <v>2</v>
      </c>
      <c r="G402" s="49" t="s">
        <v>1479</v>
      </c>
      <c r="H402" s="33">
        <v>1</v>
      </c>
      <c r="I402" s="33" t="s">
        <v>599</v>
      </c>
      <c r="J402" s="33" t="s">
        <v>1409</v>
      </c>
      <c r="K402" s="33" t="s">
        <v>1409</v>
      </c>
      <c r="L402" s="120">
        <v>0</v>
      </c>
      <c r="M402" s="208">
        <v>100</v>
      </c>
      <c r="N402" s="387">
        <v>0</v>
      </c>
      <c r="O402" s="208">
        <v>100</v>
      </c>
      <c r="P402" s="368">
        <v>20</v>
      </c>
      <c r="Q402" s="59">
        <f t="shared" si="118"/>
        <v>2000</v>
      </c>
      <c r="R402" s="37">
        <v>25</v>
      </c>
      <c r="S402" s="35">
        <f t="shared" si="111"/>
        <v>500</v>
      </c>
      <c r="T402" s="76">
        <v>25</v>
      </c>
      <c r="U402" s="35">
        <f t="shared" si="112"/>
        <v>500</v>
      </c>
      <c r="V402" s="76">
        <v>25</v>
      </c>
      <c r="W402" s="35">
        <f t="shared" si="113"/>
        <v>500</v>
      </c>
      <c r="X402" s="76">
        <v>25</v>
      </c>
      <c r="Y402" s="35">
        <f t="shared" si="114"/>
        <v>500</v>
      </c>
      <c r="Z402" s="83"/>
      <c r="AA402" s="327">
        <f t="shared" si="115"/>
        <v>100</v>
      </c>
      <c r="AB402" s="327">
        <f t="shared" si="106"/>
        <v>0</v>
      </c>
      <c r="AC402" s="311">
        <f t="shared" si="119"/>
        <v>25</v>
      </c>
      <c r="AD402" s="456">
        <f t="shared" si="116"/>
        <v>500</v>
      </c>
      <c r="AG402">
        <v>20</v>
      </c>
      <c r="AH402">
        <v>2000</v>
      </c>
      <c r="AI402" s="294" t="s">
        <v>1535</v>
      </c>
    </row>
    <row r="403" spans="1:38" ht="21.75">
      <c r="A403" s="72">
        <v>10949</v>
      </c>
      <c r="B403" s="33">
        <v>401</v>
      </c>
      <c r="C403" s="83">
        <v>9092585</v>
      </c>
      <c r="D403" s="278" t="s">
        <v>1423</v>
      </c>
      <c r="E403" s="31" t="s">
        <v>220</v>
      </c>
      <c r="F403" s="30">
        <v>1</v>
      </c>
      <c r="G403" s="29" t="s">
        <v>1393</v>
      </c>
      <c r="H403" s="33">
        <v>100</v>
      </c>
      <c r="I403" s="33" t="s">
        <v>1394</v>
      </c>
      <c r="J403" s="46">
        <v>598</v>
      </c>
      <c r="K403" s="348">
        <v>571</v>
      </c>
      <c r="L403" s="120">
        <v>742.6666666666666</v>
      </c>
      <c r="M403" s="208">
        <v>750</v>
      </c>
      <c r="N403" s="387">
        <v>100</v>
      </c>
      <c r="O403" s="208">
        <v>650</v>
      </c>
      <c r="P403" s="368">
        <v>95</v>
      </c>
      <c r="Q403" s="59">
        <f t="shared" si="118"/>
        <v>61750</v>
      </c>
      <c r="R403" s="33">
        <v>160</v>
      </c>
      <c r="S403" s="35">
        <f t="shared" si="111"/>
        <v>15200</v>
      </c>
      <c r="T403" s="121">
        <v>170</v>
      </c>
      <c r="U403" s="35">
        <f t="shared" si="112"/>
        <v>16150</v>
      </c>
      <c r="V403" s="33">
        <v>160</v>
      </c>
      <c r="W403" s="35">
        <f t="shared" si="113"/>
        <v>15200</v>
      </c>
      <c r="X403" s="121">
        <v>160</v>
      </c>
      <c r="Y403" s="35">
        <f t="shared" si="114"/>
        <v>15200</v>
      </c>
      <c r="Z403" s="83"/>
      <c r="AA403" s="327">
        <f t="shared" si="115"/>
        <v>650</v>
      </c>
      <c r="AB403" s="327">
        <f t="shared" si="106"/>
        <v>0</v>
      </c>
      <c r="AC403" s="311">
        <f t="shared" si="119"/>
        <v>162.5</v>
      </c>
      <c r="AD403" s="456">
        <f t="shared" si="116"/>
        <v>15437.5</v>
      </c>
      <c r="AG403">
        <v>557</v>
      </c>
      <c r="AH403">
        <v>50130</v>
      </c>
      <c r="AI403" s="294" t="s">
        <v>1537</v>
      </c>
      <c r="AJ403" s="320">
        <f>AG403/9*12</f>
        <v>742.6666666666666</v>
      </c>
      <c r="AL403">
        <f>AK403/H403</f>
        <v>0</v>
      </c>
    </row>
    <row r="404" spans="1:38" ht="21.75">
      <c r="A404" s="72">
        <v>10949</v>
      </c>
      <c r="B404" s="33">
        <v>402</v>
      </c>
      <c r="C404" s="83">
        <v>9032376</v>
      </c>
      <c r="D404" s="277" t="s">
        <v>1506</v>
      </c>
      <c r="E404" s="51" t="s">
        <v>615</v>
      </c>
      <c r="F404" s="30">
        <v>1</v>
      </c>
      <c r="G404" s="40" t="s">
        <v>1401</v>
      </c>
      <c r="H404" s="38">
        <v>60</v>
      </c>
      <c r="I404" s="38" t="s">
        <v>1391</v>
      </c>
      <c r="J404" s="33">
        <v>390</v>
      </c>
      <c r="K404" s="348">
        <v>620</v>
      </c>
      <c r="L404" s="120">
        <v>346.6666666666667</v>
      </c>
      <c r="M404" s="208">
        <v>500</v>
      </c>
      <c r="N404" s="387">
        <v>0</v>
      </c>
      <c r="O404" s="208">
        <v>500</v>
      </c>
      <c r="P404" s="373">
        <v>20</v>
      </c>
      <c r="Q404" s="59">
        <f t="shared" si="118"/>
        <v>10000</v>
      </c>
      <c r="R404" s="33">
        <v>150</v>
      </c>
      <c r="S404" s="35">
        <f t="shared" si="111"/>
        <v>3000</v>
      </c>
      <c r="T404" s="121">
        <v>100</v>
      </c>
      <c r="U404" s="35">
        <f t="shared" si="112"/>
        <v>2000</v>
      </c>
      <c r="V404" s="33">
        <v>150</v>
      </c>
      <c r="W404" s="35">
        <f t="shared" si="113"/>
        <v>3000</v>
      </c>
      <c r="X404" s="121">
        <v>100</v>
      </c>
      <c r="Y404" s="35">
        <f t="shared" si="114"/>
        <v>2000</v>
      </c>
      <c r="Z404" s="83"/>
      <c r="AA404" s="327">
        <f t="shared" si="115"/>
        <v>500</v>
      </c>
      <c r="AB404" s="327">
        <f t="shared" si="106"/>
        <v>0</v>
      </c>
      <c r="AC404" s="311">
        <f t="shared" si="119"/>
        <v>125</v>
      </c>
      <c r="AD404" s="456">
        <f t="shared" si="116"/>
        <v>2500</v>
      </c>
      <c r="AG404">
        <v>260</v>
      </c>
      <c r="AH404">
        <v>5200</v>
      </c>
      <c r="AI404" s="294" t="s">
        <v>1533</v>
      </c>
      <c r="AJ404" s="320">
        <f>AG404/9*12</f>
        <v>346.6666666666667</v>
      </c>
      <c r="AL404">
        <f>AK404/H404</f>
        <v>0</v>
      </c>
    </row>
    <row r="405" spans="1:38" ht="21.75">
      <c r="A405" s="72">
        <v>10949</v>
      </c>
      <c r="B405" s="33">
        <v>403</v>
      </c>
      <c r="C405" s="83">
        <v>9032284</v>
      </c>
      <c r="D405" s="278" t="s">
        <v>1507</v>
      </c>
      <c r="E405" s="51" t="s">
        <v>616</v>
      </c>
      <c r="F405" s="30">
        <v>1</v>
      </c>
      <c r="G405" s="40" t="s">
        <v>1413</v>
      </c>
      <c r="H405" s="33">
        <v>1</v>
      </c>
      <c r="I405" s="33" t="s">
        <v>1376</v>
      </c>
      <c r="J405" s="33">
        <v>100</v>
      </c>
      <c r="K405" s="348">
        <v>50</v>
      </c>
      <c r="L405" s="120">
        <v>0</v>
      </c>
      <c r="M405" s="208">
        <v>200</v>
      </c>
      <c r="N405" s="387">
        <v>0</v>
      </c>
      <c r="O405" s="208">
        <v>200</v>
      </c>
      <c r="P405" s="373">
        <v>30</v>
      </c>
      <c r="Q405" s="59">
        <f t="shared" si="118"/>
        <v>6000</v>
      </c>
      <c r="R405" s="33">
        <v>50</v>
      </c>
      <c r="S405" s="35">
        <f t="shared" si="111"/>
        <v>1500</v>
      </c>
      <c r="T405" s="121">
        <v>50</v>
      </c>
      <c r="U405" s="35">
        <f t="shared" si="112"/>
        <v>1500</v>
      </c>
      <c r="V405" s="33">
        <v>50</v>
      </c>
      <c r="W405" s="35">
        <f t="shared" si="113"/>
        <v>1500</v>
      </c>
      <c r="X405" s="121">
        <v>50</v>
      </c>
      <c r="Y405" s="35">
        <f t="shared" si="114"/>
        <v>1500</v>
      </c>
      <c r="Z405" s="83"/>
      <c r="AA405" s="327">
        <f t="shared" si="115"/>
        <v>200</v>
      </c>
      <c r="AB405" s="327">
        <f t="shared" si="106"/>
        <v>0</v>
      </c>
      <c r="AC405" s="311">
        <f t="shared" si="119"/>
        <v>50</v>
      </c>
      <c r="AD405" s="456">
        <f t="shared" si="116"/>
        <v>1500</v>
      </c>
      <c r="AJ405" s="320">
        <f>AG405/9*12</f>
        <v>0</v>
      </c>
      <c r="AL405">
        <f>AK405/H405</f>
        <v>0</v>
      </c>
    </row>
    <row r="406" spans="1:38" ht="21.75">
      <c r="A406" s="72">
        <v>10949</v>
      </c>
      <c r="B406" s="33">
        <v>404</v>
      </c>
      <c r="C406" s="83">
        <v>9081156</v>
      </c>
      <c r="D406" s="277" t="s">
        <v>1508</v>
      </c>
      <c r="E406" s="31" t="s">
        <v>1417</v>
      </c>
      <c r="F406" s="30">
        <v>1</v>
      </c>
      <c r="G406" s="29" t="s">
        <v>1413</v>
      </c>
      <c r="H406" s="33">
        <v>20</v>
      </c>
      <c r="I406" s="33" t="s">
        <v>423</v>
      </c>
      <c r="J406" s="46">
        <v>0</v>
      </c>
      <c r="K406" s="348">
        <v>90</v>
      </c>
      <c r="L406" s="120">
        <v>80</v>
      </c>
      <c r="M406" s="208">
        <v>200</v>
      </c>
      <c r="N406" s="387">
        <v>0</v>
      </c>
      <c r="O406" s="208">
        <v>200</v>
      </c>
      <c r="P406" s="370">
        <v>60</v>
      </c>
      <c r="Q406" s="59">
        <f t="shared" si="118"/>
        <v>12000</v>
      </c>
      <c r="R406" s="37">
        <v>50</v>
      </c>
      <c r="S406" s="35">
        <f t="shared" si="111"/>
        <v>3000</v>
      </c>
      <c r="T406" s="76">
        <v>50</v>
      </c>
      <c r="U406" s="35">
        <f t="shared" si="112"/>
        <v>3000</v>
      </c>
      <c r="V406" s="76">
        <v>50</v>
      </c>
      <c r="W406" s="35">
        <f t="shared" si="113"/>
        <v>3000</v>
      </c>
      <c r="X406" s="76">
        <v>50</v>
      </c>
      <c r="Y406" s="35">
        <f t="shared" si="114"/>
        <v>3000</v>
      </c>
      <c r="Z406" s="83"/>
      <c r="AA406" s="327">
        <f t="shared" si="115"/>
        <v>200</v>
      </c>
      <c r="AB406" s="327">
        <f t="shared" si="106"/>
        <v>0</v>
      </c>
      <c r="AC406" s="311">
        <f t="shared" si="119"/>
        <v>50</v>
      </c>
      <c r="AD406" s="456">
        <f t="shared" si="116"/>
        <v>3000</v>
      </c>
      <c r="AG406">
        <v>60</v>
      </c>
      <c r="AH406">
        <v>3600</v>
      </c>
      <c r="AI406" s="294" t="s">
        <v>1533</v>
      </c>
      <c r="AJ406" s="320">
        <f>AG406/9*12</f>
        <v>80</v>
      </c>
      <c r="AL406">
        <f>AK406/H406</f>
        <v>0</v>
      </c>
    </row>
    <row r="407" spans="1:38" ht="21.75">
      <c r="A407" s="72">
        <v>10949</v>
      </c>
      <c r="B407" s="33">
        <v>405</v>
      </c>
      <c r="C407" s="83"/>
      <c r="D407" s="278" t="s">
        <v>1424</v>
      </c>
      <c r="E407" s="51" t="s">
        <v>617</v>
      </c>
      <c r="F407" s="30">
        <v>2</v>
      </c>
      <c r="G407" s="40" t="s">
        <v>617</v>
      </c>
      <c r="H407" s="37">
        <v>1</v>
      </c>
      <c r="I407" s="37" t="s">
        <v>596</v>
      </c>
      <c r="J407" s="33">
        <v>235</v>
      </c>
      <c r="K407" s="348">
        <v>296</v>
      </c>
      <c r="L407" s="120">
        <v>227</v>
      </c>
      <c r="M407" s="208">
        <v>300</v>
      </c>
      <c r="N407" s="406">
        <v>70</v>
      </c>
      <c r="O407" s="208">
        <v>230</v>
      </c>
      <c r="P407" s="368">
        <v>57.2727</v>
      </c>
      <c r="Q407" s="59">
        <f t="shared" si="118"/>
        <v>13172.721</v>
      </c>
      <c r="R407" s="37">
        <v>60</v>
      </c>
      <c r="S407" s="35">
        <f t="shared" si="111"/>
        <v>3436.362</v>
      </c>
      <c r="T407" s="76">
        <v>60</v>
      </c>
      <c r="U407" s="35">
        <f t="shared" si="112"/>
        <v>3436.362</v>
      </c>
      <c r="V407" s="76">
        <v>60</v>
      </c>
      <c r="W407" s="35">
        <f t="shared" si="113"/>
        <v>3436.362</v>
      </c>
      <c r="X407" s="76">
        <v>50</v>
      </c>
      <c r="Y407" s="35">
        <f t="shared" si="114"/>
        <v>2863.635</v>
      </c>
      <c r="Z407" s="83"/>
      <c r="AA407" s="327">
        <f t="shared" si="115"/>
        <v>230</v>
      </c>
      <c r="AB407" s="327">
        <f aca="true" t="shared" si="120" ref="AB407:AB432">O407-AA407</f>
        <v>0</v>
      </c>
      <c r="AC407" s="311">
        <f t="shared" si="119"/>
        <v>57.5</v>
      </c>
      <c r="AD407" s="456">
        <f t="shared" si="116"/>
        <v>3293.18025</v>
      </c>
      <c r="AG407">
        <v>170</v>
      </c>
      <c r="AH407">
        <v>10500</v>
      </c>
      <c r="AI407" s="294" t="s">
        <v>1535</v>
      </c>
      <c r="AJ407" s="320">
        <f>AG407/9*12</f>
        <v>226.66666666666669</v>
      </c>
      <c r="AL407">
        <f>AK407/H407</f>
        <v>0</v>
      </c>
    </row>
    <row r="408" spans="1:30" ht="21.75">
      <c r="A408" s="72">
        <v>10949</v>
      </c>
      <c r="B408" s="33">
        <v>406</v>
      </c>
      <c r="C408" s="83"/>
      <c r="D408" s="277"/>
      <c r="E408" s="40" t="s">
        <v>1473</v>
      </c>
      <c r="F408" s="73">
        <v>2</v>
      </c>
      <c r="G408" s="49" t="s">
        <v>1479</v>
      </c>
      <c r="H408" s="33">
        <v>1</v>
      </c>
      <c r="I408" s="33" t="s">
        <v>599</v>
      </c>
      <c r="J408" s="33" t="s">
        <v>1409</v>
      </c>
      <c r="K408" s="33" t="s">
        <v>1409</v>
      </c>
      <c r="L408" s="120">
        <v>0</v>
      </c>
      <c r="M408" s="208">
        <v>50</v>
      </c>
      <c r="N408" s="388">
        <v>0</v>
      </c>
      <c r="O408" s="208">
        <v>50</v>
      </c>
      <c r="P408" s="382">
        <v>10</v>
      </c>
      <c r="Q408" s="59">
        <f t="shared" si="118"/>
        <v>500</v>
      </c>
      <c r="R408" s="37">
        <v>15</v>
      </c>
      <c r="S408" s="35">
        <f t="shared" si="111"/>
        <v>150</v>
      </c>
      <c r="T408" s="76">
        <v>10</v>
      </c>
      <c r="U408" s="35">
        <f t="shared" si="112"/>
        <v>100</v>
      </c>
      <c r="V408" s="76">
        <v>15</v>
      </c>
      <c r="W408" s="35">
        <f t="shared" si="113"/>
        <v>150</v>
      </c>
      <c r="X408" s="76">
        <v>10</v>
      </c>
      <c r="Y408" s="35">
        <f t="shared" si="114"/>
        <v>100</v>
      </c>
      <c r="Z408" s="83"/>
      <c r="AA408" s="327">
        <f t="shared" si="115"/>
        <v>50</v>
      </c>
      <c r="AB408" s="327">
        <f t="shared" si="120"/>
        <v>0</v>
      </c>
      <c r="AC408" s="311">
        <f t="shared" si="119"/>
        <v>12.5</v>
      </c>
      <c r="AD408" s="456">
        <f t="shared" si="116"/>
        <v>125</v>
      </c>
    </row>
    <row r="409" spans="1:38" ht="21.75">
      <c r="A409" s="72">
        <v>10949</v>
      </c>
      <c r="B409" s="33">
        <v>407</v>
      </c>
      <c r="C409" s="83">
        <v>9367522</v>
      </c>
      <c r="D409" s="278" t="s">
        <v>1514</v>
      </c>
      <c r="E409" s="51" t="s">
        <v>618</v>
      </c>
      <c r="F409" s="30">
        <v>1</v>
      </c>
      <c r="G409" s="40" t="s">
        <v>1393</v>
      </c>
      <c r="H409" s="33">
        <v>100</v>
      </c>
      <c r="I409" s="33" t="s">
        <v>1394</v>
      </c>
      <c r="J409" s="33">
        <v>90</v>
      </c>
      <c r="K409" s="348">
        <v>105</v>
      </c>
      <c r="L409" s="120">
        <v>106</v>
      </c>
      <c r="M409" s="208">
        <f>(J409+K409+L409)/3*1.1</f>
        <v>110.36666666666667</v>
      </c>
      <c r="N409" s="387">
        <v>50</v>
      </c>
      <c r="O409" s="208">
        <v>60</v>
      </c>
      <c r="P409" s="381">
        <v>218.55</v>
      </c>
      <c r="Q409" s="59">
        <f t="shared" si="118"/>
        <v>13113</v>
      </c>
      <c r="R409" s="33">
        <v>0</v>
      </c>
      <c r="S409" s="35">
        <f t="shared" si="111"/>
        <v>0</v>
      </c>
      <c r="T409" s="121">
        <v>0</v>
      </c>
      <c r="U409" s="35">
        <f t="shared" si="112"/>
        <v>0</v>
      </c>
      <c r="V409" s="33">
        <v>30</v>
      </c>
      <c r="W409" s="35">
        <f t="shared" si="113"/>
        <v>6556.5</v>
      </c>
      <c r="X409" s="121">
        <v>30</v>
      </c>
      <c r="Y409" s="35">
        <f t="shared" si="114"/>
        <v>6556.5</v>
      </c>
      <c r="Z409" s="83"/>
      <c r="AA409" s="327">
        <f t="shared" si="115"/>
        <v>60</v>
      </c>
      <c r="AB409" s="327">
        <f t="shared" si="120"/>
        <v>0</v>
      </c>
      <c r="AC409" s="311">
        <f t="shared" si="119"/>
        <v>15</v>
      </c>
      <c r="AD409" s="456">
        <f t="shared" si="116"/>
        <v>3278.25</v>
      </c>
      <c r="AG409">
        <v>160</v>
      </c>
      <c r="AH409">
        <v>26400</v>
      </c>
      <c r="AI409" s="294" t="s">
        <v>1537</v>
      </c>
      <c r="AJ409" s="320">
        <f>AG409/9*12</f>
        <v>213.33333333333334</v>
      </c>
      <c r="AL409">
        <f>AK409/H409</f>
        <v>0</v>
      </c>
    </row>
    <row r="410" spans="1:35" ht="21.75">
      <c r="A410" s="72">
        <v>10949</v>
      </c>
      <c r="B410" s="33">
        <v>408</v>
      </c>
      <c r="C410" s="83"/>
      <c r="D410" s="277"/>
      <c r="E410" s="40" t="s">
        <v>1547</v>
      </c>
      <c r="F410" s="33">
        <v>1</v>
      </c>
      <c r="G410" s="40" t="s">
        <v>1398</v>
      </c>
      <c r="H410" s="33">
        <v>1</v>
      </c>
      <c r="I410" s="33" t="s">
        <v>403</v>
      </c>
      <c r="J410" s="33">
        <v>0</v>
      </c>
      <c r="K410" s="46">
        <v>0</v>
      </c>
      <c r="L410" s="120">
        <v>0</v>
      </c>
      <c r="M410" s="208">
        <f>(J410+K410+L410)/3*1.1</f>
        <v>0</v>
      </c>
      <c r="N410" s="406">
        <v>40</v>
      </c>
      <c r="O410" s="208">
        <v>0</v>
      </c>
      <c r="P410" s="368">
        <v>35</v>
      </c>
      <c r="Q410" s="59">
        <f t="shared" si="118"/>
        <v>0</v>
      </c>
      <c r="R410" s="37">
        <v>0</v>
      </c>
      <c r="S410" s="35">
        <f t="shared" si="111"/>
        <v>0</v>
      </c>
      <c r="T410" s="76">
        <v>0</v>
      </c>
      <c r="U410" s="35">
        <f t="shared" si="112"/>
        <v>0</v>
      </c>
      <c r="V410" s="76">
        <v>0</v>
      </c>
      <c r="W410" s="35">
        <f t="shared" si="113"/>
        <v>0</v>
      </c>
      <c r="X410" s="76">
        <v>0</v>
      </c>
      <c r="Y410" s="35">
        <f t="shared" si="114"/>
        <v>0</v>
      </c>
      <c r="Z410" s="83"/>
      <c r="AA410" s="327">
        <f t="shared" si="115"/>
        <v>0</v>
      </c>
      <c r="AB410" s="327">
        <f t="shared" si="120"/>
        <v>0</v>
      </c>
      <c r="AD410" s="456">
        <f t="shared" si="116"/>
        <v>0</v>
      </c>
      <c r="AG410">
        <v>20</v>
      </c>
      <c r="AH410">
        <v>700</v>
      </c>
      <c r="AI410" s="294" t="s">
        <v>1533</v>
      </c>
    </row>
    <row r="411" spans="1:38" ht="21.75">
      <c r="A411" s="72">
        <v>10949</v>
      </c>
      <c r="B411" s="33">
        <v>409</v>
      </c>
      <c r="C411" s="83">
        <v>9331879</v>
      </c>
      <c r="D411" s="278" t="s">
        <v>1509</v>
      </c>
      <c r="E411" s="31" t="s">
        <v>491</v>
      </c>
      <c r="F411" s="30">
        <v>1</v>
      </c>
      <c r="G411" s="29" t="s">
        <v>1398</v>
      </c>
      <c r="H411" s="30">
        <v>1</v>
      </c>
      <c r="I411" s="30" t="s">
        <v>394</v>
      </c>
      <c r="J411" s="33">
        <v>1585</v>
      </c>
      <c r="K411" s="348">
        <v>1637</v>
      </c>
      <c r="L411" s="120">
        <v>1374.6666666666667</v>
      </c>
      <c r="M411" s="208">
        <f>(J411+K411+L411)/3*1.1</f>
        <v>1685.4444444444448</v>
      </c>
      <c r="N411" s="387">
        <v>185</v>
      </c>
      <c r="O411" s="208">
        <v>1500</v>
      </c>
      <c r="P411" s="373">
        <v>35</v>
      </c>
      <c r="Q411" s="59">
        <f aca="true" t="shared" si="121" ref="Q411:Q432">P411*O411</f>
        <v>52500</v>
      </c>
      <c r="R411" s="33">
        <v>400</v>
      </c>
      <c r="S411" s="35">
        <f t="shared" si="111"/>
        <v>14000</v>
      </c>
      <c r="T411" s="121">
        <v>300</v>
      </c>
      <c r="U411" s="35">
        <f t="shared" si="112"/>
        <v>10500</v>
      </c>
      <c r="V411" s="33">
        <v>400</v>
      </c>
      <c r="W411" s="35">
        <f t="shared" si="113"/>
        <v>14000</v>
      </c>
      <c r="X411" s="121">
        <v>400</v>
      </c>
      <c r="Y411" s="35">
        <f t="shared" si="114"/>
        <v>14000</v>
      </c>
      <c r="Z411" s="83"/>
      <c r="AA411" s="327">
        <f t="shared" si="115"/>
        <v>1500</v>
      </c>
      <c r="AB411" s="327">
        <f t="shared" si="120"/>
        <v>0</v>
      </c>
      <c r="AC411" s="311">
        <f aca="true" t="shared" si="122" ref="AC411:AC432">O411/4</f>
        <v>375</v>
      </c>
      <c r="AD411" s="456">
        <f t="shared" si="116"/>
        <v>13125</v>
      </c>
      <c r="AG411">
        <v>1031</v>
      </c>
      <c r="AH411">
        <v>31930</v>
      </c>
      <c r="AI411" s="294" t="s">
        <v>1537</v>
      </c>
      <c r="AJ411" s="320">
        <f>AG411/9*12</f>
        <v>1374.6666666666667</v>
      </c>
      <c r="AL411">
        <f>AK411/H411</f>
        <v>0</v>
      </c>
    </row>
    <row r="412" spans="1:38" ht="21.75">
      <c r="A412" s="72">
        <v>10949</v>
      </c>
      <c r="B412" s="33">
        <v>410</v>
      </c>
      <c r="C412" s="83">
        <v>9080769</v>
      </c>
      <c r="D412" s="278" t="s">
        <v>1503</v>
      </c>
      <c r="E412" s="31" t="s">
        <v>237</v>
      </c>
      <c r="F412" s="30">
        <v>2</v>
      </c>
      <c r="G412" s="29" t="s">
        <v>1393</v>
      </c>
      <c r="H412" s="33">
        <v>50</v>
      </c>
      <c r="I412" s="33" t="s">
        <v>1394</v>
      </c>
      <c r="J412" s="46">
        <v>145</v>
      </c>
      <c r="K412" s="348">
        <v>175</v>
      </c>
      <c r="L412" s="120">
        <v>126.66666666666666</v>
      </c>
      <c r="M412" s="208">
        <f>(J412+K412+L412)/3*1.1</f>
        <v>163.7777777777778</v>
      </c>
      <c r="N412" s="387">
        <v>44</v>
      </c>
      <c r="O412" s="208">
        <v>120</v>
      </c>
      <c r="P412" s="373">
        <v>50</v>
      </c>
      <c r="Q412" s="59">
        <f t="shared" si="121"/>
        <v>6000</v>
      </c>
      <c r="R412" s="34">
        <v>0</v>
      </c>
      <c r="S412" s="35">
        <f t="shared" si="111"/>
        <v>0</v>
      </c>
      <c r="T412" s="121">
        <v>40</v>
      </c>
      <c r="U412" s="35">
        <f t="shared" si="112"/>
        <v>2000</v>
      </c>
      <c r="V412" s="33">
        <v>40</v>
      </c>
      <c r="W412" s="35">
        <f t="shared" si="113"/>
        <v>2000</v>
      </c>
      <c r="X412" s="121">
        <v>40</v>
      </c>
      <c r="Y412" s="35">
        <f t="shared" si="114"/>
        <v>2000</v>
      </c>
      <c r="Z412" s="83"/>
      <c r="AA412" s="327">
        <f t="shared" si="115"/>
        <v>120</v>
      </c>
      <c r="AB412" s="327">
        <f t="shared" si="120"/>
        <v>0</v>
      </c>
      <c r="AC412" s="311">
        <f t="shared" si="122"/>
        <v>30</v>
      </c>
      <c r="AD412" s="456">
        <f t="shared" si="116"/>
        <v>1500</v>
      </c>
      <c r="AG412">
        <v>95</v>
      </c>
      <c r="AH412">
        <v>4750</v>
      </c>
      <c r="AI412" s="294" t="s">
        <v>1535</v>
      </c>
      <c r="AJ412" s="320">
        <f>AG412/9*12</f>
        <v>126.66666666666666</v>
      </c>
      <c r="AL412">
        <f>AK412/H412</f>
        <v>0</v>
      </c>
    </row>
    <row r="413" spans="1:30" ht="21.75">
      <c r="A413" s="72">
        <v>10949</v>
      </c>
      <c r="B413" s="33">
        <v>411</v>
      </c>
      <c r="C413" s="83"/>
      <c r="D413" s="277"/>
      <c r="E413" s="51" t="s">
        <v>1466</v>
      </c>
      <c r="F413" s="30">
        <v>2</v>
      </c>
      <c r="G413" s="49" t="s">
        <v>1479</v>
      </c>
      <c r="H413" s="33">
        <v>1</v>
      </c>
      <c r="I413" s="33" t="s">
        <v>599</v>
      </c>
      <c r="J413" s="33" t="s">
        <v>1409</v>
      </c>
      <c r="K413" s="33" t="s">
        <v>1409</v>
      </c>
      <c r="L413" s="120">
        <v>0</v>
      </c>
      <c r="M413" s="208">
        <v>50</v>
      </c>
      <c r="N413" s="387">
        <v>0</v>
      </c>
      <c r="O413" s="208">
        <v>50</v>
      </c>
      <c r="P413" s="373">
        <v>50</v>
      </c>
      <c r="Q413" s="59">
        <f t="shared" si="121"/>
        <v>2500</v>
      </c>
      <c r="R413" s="37">
        <v>15</v>
      </c>
      <c r="S413" s="35">
        <f t="shared" si="111"/>
        <v>750</v>
      </c>
      <c r="T413" s="76">
        <v>10</v>
      </c>
      <c r="U413" s="35">
        <f t="shared" si="112"/>
        <v>500</v>
      </c>
      <c r="V413" s="76">
        <v>15</v>
      </c>
      <c r="W413" s="35">
        <f t="shared" si="113"/>
        <v>750</v>
      </c>
      <c r="X413" s="76">
        <v>10</v>
      </c>
      <c r="Y413" s="35">
        <f t="shared" si="114"/>
        <v>500</v>
      </c>
      <c r="Z413" s="83"/>
      <c r="AA413" s="327">
        <f t="shared" si="115"/>
        <v>50</v>
      </c>
      <c r="AB413" s="327">
        <f t="shared" si="120"/>
        <v>0</v>
      </c>
      <c r="AC413" s="311">
        <f t="shared" si="122"/>
        <v>12.5</v>
      </c>
      <c r="AD413" s="456">
        <f t="shared" si="116"/>
        <v>625</v>
      </c>
    </row>
    <row r="414" spans="1:30" ht="21.75">
      <c r="A414" s="72">
        <v>10949</v>
      </c>
      <c r="B414" s="33">
        <v>412</v>
      </c>
      <c r="C414" s="83"/>
      <c r="D414" s="277"/>
      <c r="E414" s="40" t="s">
        <v>1474</v>
      </c>
      <c r="F414" s="73">
        <v>2</v>
      </c>
      <c r="G414" s="49" t="s">
        <v>1479</v>
      </c>
      <c r="H414" s="33">
        <v>1</v>
      </c>
      <c r="I414" s="33" t="s">
        <v>599</v>
      </c>
      <c r="J414" s="33" t="s">
        <v>1409</v>
      </c>
      <c r="K414" s="33" t="s">
        <v>1409</v>
      </c>
      <c r="L414" s="120">
        <v>0</v>
      </c>
      <c r="M414" s="208">
        <v>50</v>
      </c>
      <c r="N414" s="388">
        <v>0</v>
      </c>
      <c r="O414" s="208">
        <v>50</v>
      </c>
      <c r="P414" s="382">
        <v>70</v>
      </c>
      <c r="Q414" s="59">
        <f t="shared" si="121"/>
        <v>3500</v>
      </c>
      <c r="R414" s="37">
        <v>15</v>
      </c>
      <c r="S414" s="35">
        <f t="shared" si="111"/>
        <v>1050</v>
      </c>
      <c r="T414" s="76">
        <v>10</v>
      </c>
      <c r="U414" s="35">
        <f t="shared" si="112"/>
        <v>700</v>
      </c>
      <c r="V414" s="76">
        <v>15</v>
      </c>
      <c r="W414" s="35">
        <f t="shared" si="113"/>
        <v>1050</v>
      </c>
      <c r="X414" s="76">
        <v>10</v>
      </c>
      <c r="Y414" s="35">
        <f t="shared" si="114"/>
        <v>700</v>
      </c>
      <c r="Z414" s="83"/>
      <c r="AA414" s="327">
        <f t="shared" si="115"/>
        <v>50</v>
      </c>
      <c r="AB414" s="327">
        <f t="shared" si="120"/>
        <v>0</v>
      </c>
      <c r="AC414" s="311">
        <f t="shared" si="122"/>
        <v>12.5</v>
      </c>
      <c r="AD414" s="456">
        <f t="shared" si="116"/>
        <v>875</v>
      </c>
    </row>
    <row r="415" spans="1:30" ht="21.75">
      <c r="A415" s="72">
        <v>10949</v>
      </c>
      <c r="B415" s="33">
        <v>413</v>
      </c>
      <c r="C415" s="83"/>
      <c r="D415" s="277"/>
      <c r="E415" s="51" t="s">
        <v>1467</v>
      </c>
      <c r="F415" s="30">
        <v>2</v>
      </c>
      <c r="G415" s="49" t="s">
        <v>1479</v>
      </c>
      <c r="H415" s="33">
        <v>1</v>
      </c>
      <c r="I415" s="33" t="s">
        <v>599</v>
      </c>
      <c r="J415" s="33" t="s">
        <v>1409</v>
      </c>
      <c r="K415" s="33" t="s">
        <v>1409</v>
      </c>
      <c r="L415" s="120">
        <v>0</v>
      </c>
      <c r="M415" s="208">
        <v>50</v>
      </c>
      <c r="N415" s="387">
        <v>0</v>
      </c>
      <c r="O415" s="208">
        <v>50</v>
      </c>
      <c r="P415" s="383">
        <v>150</v>
      </c>
      <c r="Q415" s="59">
        <f t="shared" si="121"/>
        <v>7500</v>
      </c>
      <c r="R415" s="37">
        <v>15</v>
      </c>
      <c r="S415" s="35">
        <f t="shared" si="111"/>
        <v>2250</v>
      </c>
      <c r="T415" s="76">
        <v>10</v>
      </c>
      <c r="U415" s="35">
        <f t="shared" si="112"/>
        <v>1500</v>
      </c>
      <c r="V415" s="76">
        <v>15</v>
      </c>
      <c r="W415" s="35">
        <f t="shared" si="113"/>
        <v>2250</v>
      </c>
      <c r="X415" s="76">
        <v>10</v>
      </c>
      <c r="Y415" s="35">
        <f t="shared" si="114"/>
        <v>1500</v>
      </c>
      <c r="Z415" s="83"/>
      <c r="AA415" s="327">
        <f t="shared" si="115"/>
        <v>50</v>
      </c>
      <c r="AB415" s="327">
        <f t="shared" si="120"/>
        <v>0</v>
      </c>
      <c r="AC415" s="311">
        <f t="shared" si="122"/>
        <v>12.5</v>
      </c>
      <c r="AD415" s="456">
        <f t="shared" si="116"/>
        <v>1875</v>
      </c>
    </row>
    <row r="416" spans="1:38" ht="37.5">
      <c r="A416" s="72">
        <v>10949</v>
      </c>
      <c r="B416" s="33">
        <v>414</v>
      </c>
      <c r="C416" s="83"/>
      <c r="D416" s="277" t="s">
        <v>1475</v>
      </c>
      <c r="E416" s="52" t="s">
        <v>585</v>
      </c>
      <c r="F416" s="30">
        <v>2</v>
      </c>
      <c r="G416" s="52" t="s">
        <v>1398</v>
      </c>
      <c r="H416" s="30">
        <v>1</v>
      </c>
      <c r="I416" s="30" t="s">
        <v>394</v>
      </c>
      <c r="J416" s="46">
        <v>565</v>
      </c>
      <c r="K416" s="348">
        <v>170</v>
      </c>
      <c r="L416" s="120">
        <v>1500</v>
      </c>
      <c r="M416" s="208">
        <v>1500</v>
      </c>
      <c r="N416" s="387">
        <v>100</v>
      </c>
      <c r="O416" s="208">
        <v>1400</v>
      </c>
      <c r="P416" s="368">
        <v>20</v>
      </c>
      <c r="Q416" s="59">
        <f t="shared" si="121"/>
        <v>28000</v>
      </c>
      <c r="R416" s="33">
        <v>350</v>
      </c>
      <c r="S416" s="35">
        <f t="shared" si="111"/>
        <v>7000</v>
      </c>
      <c r="T416" s="76">
        <v>350</v>
      </c>
      <c r="U416" s="35">
        <f t="shared" si="112"/>
        <v>7000</v>
      </c>
      <c r="V416" s="33">
        <v>350</v>
      </c>
      <c r="W416" s="35">
        <f t="shared" si="113"/>
        <v>7000</v>
      </c>
      <c r="X416" s="76">
        <v>350</v>
      </c>
      <c r="Y416" s="35">
        <f t="shared" si="114"/>
        <v>7000</v>
      </c>
      <c r="Z416" s="83"/>
      <c r="AA416" s="327">
        <f t="shared" si="115"/>
        <v>1400</v>
      </c>
      <c r="AB416" s="327">
        <f t="shared" si="120"/>
        <v>0</v>
      </c>
      <c r="AC416" s="311">
        <f t="shared" si="122"/>
        <v>350</v>
      </c>
      <c r="AD416" s="456">
        <f t="shared" si="116"/>
        <v>7000</v>
      </c>
      <c r="AG416">
        <v>1125</v>
      </c>
      <c r="AH416">
        <v>22500</v>
      </c>
      <c r="AI416" s="294" t="s">
        <v>1535</v>
      </c>
      <c r="AJ416" s="320">
        <f>AG416/9*12</f>
        <v>1500</v>
      </c>
      <c r="AL416">
        <f>AK416/H416</f>
        <v>0</v>
      </c>
    </row>
    <row r="417" spans="1:38" ht="21.75">
      <c r="A417" s="72">
        <v>10949</v>
      </c>
      <c r="B417" s="33">
        <v>415</v>
      </c>
      <c r="C417" s="83">
        <v>9367068</v>
      </c>
      <c r="D417" s="278" t="s">
        <v>1425</v>
      </c>
      <c r="E417" s="31" t="s">
        <v>238</v>
      </c>
      <c r="F417" s="30">
        <v>1</v>
      </c>
      <c r="G417" s="29" t="s">
        <v>1393</v>
      </c>
      <c r="H417" s="33">
        <v>50</v>
      </c>
      <c r="I417" s="33" t="s">
        <v>1394</v>
      </c>
      <c r="J417" s="46">
        <v>498</v>
      </c>
      <c r="K417" s="348">
        <v>537</v>
      </c>
      <c r="L417" s="120">
        <v>250.66666666666669</v>
      </c>
      <c r="M417" s="208">
        <f>(J417+K417+L417)/3*1.1</f>
        <v>471.4111111111112</v>
      </c>
      <c r="N417" s="387">
        <v>21</v>
      </c>
      <c r="O417" s="208">
        <v>450</v>
      </c>
      <c r="P417" s="368">
        <v>90</v>
      </c>
      <c r="Q417" s="59">
        <f t="shared" si="121"/>
        <v>40500</v>
      </c>
      <c r="R417" s="37">
        <v>120</v>
      </c>
      <c r="S417" s="35">
        <f t="shared" si="111"/>
        <v>10800</v>
      </c>
      <c r="T417" s="76">
        <v>110</v>
      </c>
      <c r="U417" s="35">
        <f t="shared" si="112"/>
        <v>9900</v>
      </c>
      <c r="V417" s="76">
        <v>110</v>
      </c>
      <c r="W417" s="35">
        <f t="shared" si="113"/>
        <v>9900</v>
      </c>
      <c r="X417" s="76">
        <v>110</v>
      </c>
      <c r="Y417" s="35">
        <f t="shared" si="114"/>
        <v>9900</v>
      </c>
      <c r="Z417" s="83"/>
      <c r="AA417" s="327">
        <f t="shared" si="115"/>
        <v>450</v>
      </c>
      <c r="AB417" s="327">
        <f t="shared" si="120"/>
        <v>0</v>
      </c>
      <c r="AC417" s="311">
        <f t="shared" si="122"/>
        <v>112.5</v>
      </c>
      <c r="AD417" s="456">
        <f t="shared" si="116"/>
        <v>10125</v>
      </c>
      <c r="AG417">
        <v>188</v>
      </c>
      <c r="AH417">
        <v>16920</v>
      </c>
      <c r="AI417" s="294" t="s">
        <v>1533</v>
      </c>
      <c r="AJ417" s="320">
        <f>AG417/9*12</f>
        <v>250.66666666666669</v>
      </c>
      <c r="AL417">
        <f>AK417/H417</f>
        <v>0</v>
      </c>
    </row>
    <row r="418" spans="1:35" ht="21.75">
      <c r="A418" s="50"/>
      <c r="B418" s="33">
        <v>416</v>
      </c>
      <c r="C418" s="83"/>
      <c r="D418" s="278"/>
      <c r="E418" s="40" t="s">
        <v>1471</v>
      </c>
      <c r="F418" s="30">
        <v>2</v>
      </c>
      <c r="G418" s="49" t="s">
        <v>1479</v>
      </c>
      <c r="H418" s="33">
        <v>1</v>
      </c>
      <c r="I418" s="33" t="s">
        <v>599</v>
      </c>
      <c r="J418" s="33" t="s">
        <v>1409</v>
      </c>
      <c r="K418" s="33" t="s">
        <v>1409</v>
      </c>
      <c r="L418" s="120">
        <v>0</v>
      </c>
      <c r="M418" s="208">
        <v>100</v>
      </c>
      <c r="N418" s="387">
        <v>0</v>
      </c>
      <c r="O418" s="208">
        <v>100</v>
      </c>
      <c r="P418" s="373">
        <v>20</v>
      </c>
      <c r="Q418" s="59">
        <f t="shared" si="121"/>
        <v>2000</v>
      </c>
      <c r="R418" s="37">
        <v>25</v>
      </c>
      <c r="S418" s="35">
        <f t="shared" si="111"/>
        <v>500</v>
      </c>
      <c r="T418" s="76">
        <v>25</v>
      </c>
      <c r="U418" s="35">
        <f t="shared" si="112"/>
        <v>500</v>
      </c>
      <c r="V418" s="76">
        <v>25</v>
      </c>
      <c r="W418" s="35">
        <f t="shared" si="113"/>
        <v>500</v>
      </c>
      <c r="X418" s="76">
        <v>25</v>
      </c>
      <c r="Y418" s="35">
        <f t="shared" si="114"/>
        <v>500</v>
      </c>
      <c r="Z418" s="83"/>
      <c r="AA418" s="327">
        <f t="shared" si="115"/>
        <v>100</v>
      </c>
      <c r="AB418" s="327">
        <f t="shared" si="120"/>
        <v>0</v>
      </c>
      <c r="AC418" s="311">
        <f t="shared" si="122"/>
        <v>25</v>
      </c>
      <c r="AD418" s="456">
        <f t="shared" si="116"/>
        <v>500</v>
      </c>
      <c r="AG418">
        <v>20</v>
      </c>
      <c r="AH418">
        <v>2000</v>
      </c>
      <c r="AI418" s="294" t="s">
        <v>1535</v>
      </c>
    </row>
    <row r="419" spans="1:38" ht="21.75">
      <c r="A419" s="50"/>
      <c r="B419" s="33">
        <v>417</v>
      </c>
      <c r="C419" s="83">
        <v>9097836</v>
      </c>
      <c r="D419" s="278" t="s">
        <v>1504</v>
      </c>
      <c r="E419" s="31" t="s">
        <v>221</v>
      </c>
      <c r="F419" s="30">
        <v>1</v>
      </c>
      <c r="G419" s="29" t="s">
        <v>1393</v>
      </c>
      <c r="H419" s="33">
        <v>50</v>
      </c>
      <c r="I419" s="33" t="s">
        <v>1394</v>
      </c>
      <c r="J419" s="46">
        <v>374</v>
      </c>
      <c r="K419" s="348">
        <v>743</v>
      </c>
      <c r="L419" s="120">
        <v>628</v>
      </c>
      <c r="M419" s="208">
        <f>(J419+K419+L419)/3*1.1</f>
        <v>639.8333333333334</v>
      </c>
      <c r="N419" s="387">
        <v>100</v>
      </c>
      <c r="O419" s="208">
        <v>540</v>
      </c>
      <c r="P419" s="368">
        <v>95</v>
      </c>
      <c r="Q419" s="59">
        <f t="shared" si="121"/>
        <v>51300</v>
      </c>
      <c r="R419" s="37">
        <v>130</v>
      </c>
      <c r="S419" s="35">
        <f t="shared" si="111"/>
        <v>12350</v>
      </c>
      <c r="T419" s="76">
        <v>140</v>
      </c>
      <c r="U419" s="35">
        <f t="shared" si="112"/>
        <v>13300</v>
      </c>
      <c r="V419" s="76">
        <v>140</v>
      </c>
      <c r="W419" s="35">
        <f t="shared" si="113"/>
        <v>13300</v>
      </c>
      <c r="X419" s="76">
        <v>130</v>
      </c>
      <c r="Y419" s="35">
        <f t="shared" si="114"/>
        <v>12350</v>
      </c>
      <c r="Z419" s="83"/>
      <c r="AA419" s="327">
        <f t="shared" si="115"/>
        <v>540</v>
      </c>
      <c r="AB419" s="327">
        <f t="shared" si="120"/>
        <v>0</v>
      </c>
      <c r="AC419" s="311">
        <f t="shared" si="122"/>
        <v>135</v>
      </c>
      <c r="AD419" s="456">
        <f t="shared" si="116"/>
        <v>12825</v>
      </c>
      <c r="AG419">
        <v>471</v>
      </c>
      <c r="AH419">
        <v>42720</v>
      </c>
      <c r="AI419" s="294" t="s">
        <v>1533</v>
      </c>
      <c r="AJ419" s="320">
        <f>AG419/9*12</f>
        <v>628</v>
      </c>
      <c r="AL419">
        <f>AK419/H419</f>
        <v>0</v>
      </c>
    </row>
    <row r="420" spans="1:38" ht="21.75">
      <c r="A420" s="50"/>
      <c r="B420" s="33">
        <v>418</v>
      </c>
      <c r="C420" s="83"/>
      <c r="D420" s="277"/>
      <c r="E420" s="51" t="s">
        <v>1463</v>
      </c>
      <c r="F420" s="37">
        <v>2</v>
      </c>
      <c r="G420" s="183" t="s">
        <v>1478</v>
      </c>
      <c r="H420" s="76">
        <v>1</v>
      </c>
      <c r="I420" s="37" t="s">
        <v>1464</v>
      </c>
      <c r="J420" s="37">
        <v>1000</v>
      </c>
      <c r="K420" s="353">
        <v>1155</v>
      </c>
      <c r="L420" s="120">
        <v>1288</v>
      </c>
      <c r="M420" s="208">
        <v>2616</v>
      </c>
      <c r="N420" s="388">
        <v>216</v>
      </c>
      <c r="O420" s="208">
        <v>2400</v>
      </c>
      <c r="P420" s="373">
        <v>10</v>
      </c>
      <c r="Q420" s="59">
        <f t="shared" si="121"/>
        <v>24000</v>
      </c>
      <c r="R420" s="37">
        <v>600</v>
      </c>
      <c r="S420" s="35">
        <f t="shared" si="111"/>
        <v>6000</v>
      </c>
      <c r="T420" s="76">
        <v>600</v>
      </c>
      <c r="U420" s="35">
        <f t="shared" si="112"/>
        <v>6000</v>
      </c>
      <c r="V420" s="76">
        <v>600</v>
      </c>
      <c r="W420" s="35">
        <f t="shared" si="113"/>
        <v>6000</v>
      </c>
      <c r="X420" s="76">
        <v>600</v>
      </c>
      <c r="Y420" s="35">
        <f t="shared" si="114"/>
        <v>6000</v>
      </c>
      <c r="Z420" s="83"/>
      <c r="AA420" s="327">
        <f t="shared" si="115"/>
        <v>2400</v>
      </c>
      <c r="AB420" s="327">
        <f t="shared" si="120"/>
        <v>0</v>
      </c>
      <c r="AC420" s="311">
        <f t="shared" si="122"/>
        <v>600</v>
      </c>
      <c r="AD420" s="456">
        <f t="shared" si="116"/>
        <v>6000</v>
      </c>
      <c r="AG420">
        <v>966</v>
      </c>
      <c r="AH420">
        <v>9660</v>
      </c>
      <c r="AI420" s="294" t="s">
        <v>1535</v>
      </c>
      <c r="AJ420" s="320">
        <f>AG420/9*12</f>
        <v>1288</v>
      </c>
      <c r="AL420">
        <f>AK420/H420</f>
        <v>0</v>
      </c>
    </row>
    <row r="421" spans="1:38" ht="21.75">
      <c r="A421" s="50"/>
      <c r="B421" s="33">
        <v>419</v>
      </c>
      <c r="C421" s="83"/>
      <c r="D421" s="277" t="s">
        <v>1465</v>
      </c>
      <c r="E421" s="51" t="s">
        <v>584</v>
      </c>
      <c r="F421" s="30">
        <v>1</v>
      </c>
      <c r="G421" s="40" t="s">
        <v>1392</v>
      </c>
      <c r="H421" s="33">
        <v>180</v>
      </c>
      <c r="I421" s="33" t="s">
        <v>1391</v>
      </c>
      <c r="J421" s="46">
        <v>1541</v>
      </c>
      <c r="K421" s="348">
        <v>1510</v>
      </c>
      <c r="L421" s="120">
        <v>2020</v>
      </c>
      <c r="M421" s="208">
        <f>(J421+K421+L421)/3*1.1</f>
        <v>1859.3666666666668</v>
      </c>
      <c r="N421" s="387">
        <v>59</v>
      </c>
      <c r="O421" s="208">
        <v>1800</v>
      </c>
      <c r="P421" s="373">
        <v>20</v>
      </c>
      <c r="Q421" s="59">
        <f t="shared" si="121"/>
        <v>36000</v>
      </c>
      <c r="R421" s="37">
        <v>450</v>
      </c>
      <c r="S421" s="35">
        <f t="shared" si="111"/>
        <v>9000</v>
      </c>
      <c r="T421" s="76">
        <v>450</v>
      </c>
      <c r="U421" s="35">
        <f t="shared" si="112"/>
        <v>9000</v>
      </c>
      <c r="V421" s="76">
        <v>450</v>
      </c>
      <c r="W421" s="35">
        <f t="shared" si="113"/>
        <v>9000</v>
      </c>
      <c r="X421" s="76">
        <v>450</v>
      </c>
      <c r="Y421" s="35">
        <f t="shared" si="114"/>
        <v>9000</v>
      </c>
      <c r="Z421" s="83"/>
      <c r="AA421" s="327">
        <f t="shared" si="115"/>
        <v>1800</v>
      </c>
      <c r="AB421" s="327">
        <f t="shared" si="120"/>
        <v>0</v>
      </c>
      <c r="AC421" s="311">
        <f t="shared" si="122"/>
        <v>450</v>
      </c>
      <c r="AD421" s="456">
        <f t="shared" si="116"/>
        <v>9000</v>
      </c>
      <c r="AG421">
        <v>1515</v>
      </c>
      <c r="AH421">
        <v>30300</v>
      </c>
      <c r="AI421" s="294" t="s">
        <v>1537</v>
      </c>
      <c r="AJ421" s="320">
        <f aca="true" t="shared" si="123" ref="AJ421:AJ428">AG421/9*12</f>
        <v>2020</v>
      </c>
      <c r="AL421">
        <f>AK421</f>
        <v>0</v>
      </c>
    </row>
    <row r="422" spans="1:38" ht="37.5">
      <c r="A422" s="50"/>
      <c r="B422" s="33">
        <v>420</v>
      </c>
      <c r="C422" s="83">
        <v>9372519</v>
      </c>
      <c r="D422" s="278" t="s">
        <v>1510</v>
      </c>
      <c r="E422" s="134" t="s">
        <v>655</v>
      </c>
      <c r="F422" s="30">
        <v>2</v>
      </c>
      <c r="G422" s="134" t="s">
        <v>1393</v>
      </c>
      <c r="H422" s="30">
        <v>60</v>
      </c>
      <c r="I422" s="30" t="s">
        <v>1394</v>
      </c>
      <c r="J422" s="33">
        <v>139</v>
      </c>
      <c r="K422" s="348">
        <v>76</v>
      </c>
      <c r="L422" s="120">
        <v>0</v>
      </c>
      <c r="M422" s="208">
        <v>80</v>
      </c>
      <c r="N422" s="387">
        <v>0</v>
      </c>
      <c r="O422" s="208">
        <v>80</v>
      </c>
      <c r="P422" s="373">
        <v>60</v>
      </c>
      <c r="Q422" s="59">
        <f t="shared" si="121"/>
        <v>4800</v>
      </c>
      <c r="R422" s="37">
        <v>20</v>
      </c>
      <c r="S422" s="35">
        <f t="shared" si="111"/>
        <v>1200</v>
      </c>
      <c r="T422" s="76">
        <v>20</v>
      </c>
      <c r="U422" s="35">
        <f t="shared" si="112"/>
        <v>1200</v>
      </c>
      <c r="V422" s="76">
        <v>20</v>
      </c>
      <c r="W422" s="35">
        <f t="shared" si="113"/>
        <v>1200</v>
      </c>
      <c r="X422" s="76">
        <v>20</v>
      </c>
      <c r="Y422" s="35">
        <f t="shared" si="114"/>
        <v>1200</v>
      </c>
      <c r="Z422" s="83"/>
      <c r="AA422" s="327">
        <f t="shared" si="115"/>
        <v>80</v>
      </c>
      <c r="AB422" s="327">
        <f t="shared" si="120"/>
        <v>0</v>
      </c>
      <c r="AC422" s="311">
        <f t="shared" si="122"/>
        <v>20</v>
      </c>
      <c r="AD422" s="456">
        <f t="shared" si="116"/>
        <v>1200</v>
      </c>
      <c r="AJ422" s="320">
        <f t="shared" si="123"/>
        <v>0</v>
      </c>
      <c r="AL422">
        <f>AK422/H422</f>
        <v>0</v>
      </c>
    </row>
    <row r="423" spans="1:38" ht="21.75">
      <c r="A423" s="50"/>
      <c r="B423" s="33">
        <v>421</v>
      </c>
      <c r="C423" s="83">
        <v>9372471</v>
      </c>
      <c r="D423" s="277" t="s">
        <v>1511</v>
      </c>
      <c r="E423" s="51" t="s">
        <v>1377</v>
      </c>
      <c r="F423" s="37">
        <v>2</v>
      </c>
      <c r="G423" s="40" t="s">
        <v>1398</v>
      </c>
      <c r="H423" s="76">
        <v>1</v>
      </c>
      <c r="I423" s="33" t="s">
        <v>394</v>
      </c>
      <c r="J423" s="76">
        <v>1180</v>
      </c>
      <c r="K423" s="353">
        <v>1480</v>
      </c>
      <c r="L423" s="120">
        <v>533.3333333333333</v>
      </c>
      <c r="M423" s="208">
        <v>1200</v>
      </c>
      <c r="N423" s="387">
        <v>0</v>
      </c>
      <c r="O423" s="208">
        <v>1200</v>
      </c>
      <c r="P423" s="373">
        <v>25</v>
      </c>
      <c r="Q423" s="59">
        <f t="shared" si="121"/>
        <v>30000</v>
      </c>
      <c r="R423" s="37">
        <v>300</v>
      </c>
      <c r="S423" s="35">
        <f t="shared" si="111"/>
        <v>7500</v>
      </c>
      <c r="T423" s="76">
        <v>300</v>
      </c>
      <c r="U423" s="35">
        <f t="shared" si="112"/>
        <v>7500</v>
      </c>
      <c r="V423" s="76">
        <v>300</v>
      </c>
      <c r="W423" s="35">
        <f t="shared" si="113"/>
        <v>7500</v>
      </c>
      <c r="X423" s="76">
        <v>300</v>
      </c>
      <c r="Y423" s="35">
        <f t="shared" si="114"/>
        <v>7500</v>
      </c>
      <c r="Z423" s="83"/>
      <c r="AA423" s="327">
        <f t="shared" si="115"/>
        <v>1200</v>
      </c>
      <c r="AB423" s="327">
        <f t="shared" si="120"/>
        <v>0</v>
      </c>
      <c r="AC423" s="311">
        <f t="shared" si="122"/>
        <v>300</v>
      </c>
      <c r="AD423" s="456">
        <f t="shared" si="116"/>
        <v>7500</v>
      </c>
      <c r="AG423">
        <v>400</v>
      </c>
      <c r="AH423">
        <v>11000</v>
      </c>
      <c r="AI423" s="294" t="s">
        <v>1535</v>
      </c>
      <c r="AJ423" s="320">
        <f t="shared" si="123"/>
        <v>533.3333333333333</v>
      </c>
      <c r="AL423">
        <f>AK423/H423</f>
        <v>0</v>
      </c>
    </row>
    <row r="424" spans="1:38" ht="21.75">
      <c r="A424" s="50"/>
      <c r="B424" s="33">
        <v>422</v>
      </c>
      <c r="C424" s="83"/>
      <c r="D424" s="277"/>
      <c r="E424" s="51" t="s">
        <v>425</v>
      </c>
      <c r="F424" s="30">
        <v>1</v>
      </c>
      <c r="G424" s="49" t="s">
        <v>1402</v>
      </c>
      <c r="H424" s="38">
        <v>15</v>
      </c>
      <c r="I424" s="38" t="s">
        <v>1379</v>
      </c>
      <c r="J424" s="46">
        <v>0</v>
      </c>
      <c r="K424" s="348">
        <v>255</v>
      </c>
      <c r="L424" s="120">
        <v>353.3333333333333</v>
      </c>
      <c r="M424" s="208">
        <v>334</v>
      </c>
      <c r="N424" s="387">
        <v>34</v>
      </c>
      <c r="O424" s="208">
        <v>300</v>
      </c>
      <c r="P424" s="373">
        <v>20</v>
      </c>
      <c r="Q424" s="59">
        <f t="shared" si="121"/>
        <v>6000</v>
      </c>
      <c r="R424" s="37">
        <v>80</v>
      </c>
      <c r="S424" s="35">
        <f t="shared" si="111"/>
        <v>1600</v>
      </c>
      <c r="T424" s="76">
        <v>70</v>
      </c>
      <c r="U424" s="35">
        <f t="shared" si="112"/>
        <v>1400</v>
      </c>
      <c r="V424" s="76">
        <v>80</v>
      </c>
      <c r="W424" s="35">
        <f t="shared" si="113"/>
        <v>1600</v>
      </c>
      <c r="X424" s="76">
        <v>70</v>
      </c>
      <c r="Y424" s="35">
        <f t="shared" si="114"/>
        <v>1400</v>
      </c>
      <c r="Z424" s="83"/>
      <c r="AA424" s="327">
        <f t="shared" si="115"/>
        <v>300</v>
      </c>
      <c r="AB424" s="327">
        <f t="shared" si="120"/>
        <v>0</v>
      </c>
      <c r="AC424" s="311">
        <f t="shared" si="122"/>
        <v>75</v>
      </c>
      <c r="AD424" s="456">
        <f t="shared" si="116"/>
        <v>1500</v>
      </c>
      <c r="AG424">
        <v>265</v>
      </c>
      <c r="AH424">
        <v>5300</v>
      </c>
      <c r="AI424" s="294" t="s">
        <v>1533</v>
      </c>
      <c r="AJ424" s="320">
        <f t="shared" si="123"/>
        <v>353.3333333333333</v>
      </c>
      <c r="AL424">
        <f>AK424/H424</f>
        <v>0</v>
      </c>
    </row>
    <row r="425" spans="1:38" ht="21.75">
      <c r="A425" s="50"/>
      <c r="B425" s="33">
        <v>423</v>
      </c>
      <c r="C425" s="83"/>
      <c r="D425" s="277" t="s">
        <v>1476</v>
      </c>
      <c r="E425" s="51" t="s">
        <v>619</v>
      </c>
      <c r="F425" s="30">
        <v>2</v>
      </c>
      <c r="G425" s="40" t="s">
        <v>1402</v>
      </c>
      <c r="H425" s="38">
        <v>15</v>
      </c>
      <c r="I425" s="38" t="s">
        <v>1379</v>
      </c>
      <c r="J425" s="33">
        <v>335</v>
      </c>
      <c r="K425" s="348">
        <v>231</v>
      </c>
      <c r="L425" s="120">
        <v>244</v>
      </c>
      <c r="M425" s="208">
        <v>300</v>
      </c>
      <c r="N425" s="387">
        <v>100</v>
      </c>
      <c r="O425" s="208">
        <v>200</v>
      </c>
      <c r="P425" s="373">
        <v>20</v>
      </c>
      <c r="Q425" s="59">
        <f t="shared" si="121"/>
        <v>4000</v>
      </c>
      <c r="R425" s="37">
        <v>50</v>
      </c>
      <c r="S425" s="35">
        <f t="shared" si="111"/>
        <v>1000</v>
      </c>
      <c r="T425" s="76">
        <v>50</v>
      </c>
      <c r="U425" s="35">
        <f t="shared" si="112"/>
        <v>1000</v>
      </c>
      <c r="V425" s="76">
        <v>50</v>
      </c>
      <c r="W425" s="35">
        <f t="shared" si="113"/>
        <v>1000</v>
      </c>
      <c r="X425" s="76">
        <v>50</v>
      </c>
      <c r="Y425" s="35">
        <f t="shared" si="114"/>
        <v>1000</v>
      </c>
      <c r="Z425" s="83"/>
      <c r="AA425" s="327">
        <f t="shared" si="115"/>
        <v>200</v>
      </c>
      <c r="AB425" s="327">
        <f t="shared" si="120"/>
        <v>0</v>
      </c>
      <c r="AC425" s="311">
        <f t="shared" si="122"/>
        <v>50</v>
      </c>
      <c r="AD425" s="456">
        <f t="shared" si="116"/>
        <v>1000</v>
      </c>
      <c r="AG425">
        <v>183</v>
      </c>
      <c r="AH425">
        <v>3660</v>
      </c>
      <c r="AI425" s="294" t="s">
        <v>1535</v>
      </c>
      <c r="AJ425" s="320">
        <f t="shared" si="123"/>
        <v>244</v>
      </c>
      <c r="AL425">
        <f>AK425</f>
        <v>0</v>
      </c>
    </row>
    <row r="426" spans="1:38" ht="21.75">
      <c r="A426" s="50"/>
      <c r="B426" s="33">
        <v>424</v>
      </c>
      <c r="C426" s="83">
        <v>9367567</v>
      </c>
      <c r="D426" s="278" t="s">
        <v>1512</v>
      </c>
      <c r="E426" s="51" t="s">
        <v>582</v>
      </c>
      <c r="F426" s="30">
        <v>1</v>
      </c>
      <c r="G426" s="40" t="s">
        <v>1414</v>
      </c>
      <c r="H426" s="33">
        <v>400</v>
      </c>
      <c r="I426" s="33" t="s">
        <v>390</v>
      </c>
      <c r="J426" s="46">
        <v>223</v>
      </c>
      <c r="K426" s="348">
        <v>260</v>
      </c>
      <c r="L426" s="120">
        <v>236</v>
      </c>
      <c r="M426" s="208">
        <f>(J426+K426+L426)/3*1.1</f>
        <v>263.6333333333333</v>
      </c>
      <c r="N426" s="387">
        <v>14</v>
      </c>
      <c r="O426" s="208">
        <v>250</v>
      </c>
      <c r="P426" s="373">
        <v>110</v>
      </c>
      <c r="Q426" s="59">
        <f t="shared" si="121"/>
        <v>27500</v>
      </c>
      <c r="R426" s="37">
        <v>60</v>
      </c>
      <c r="S426" s="35">
        <f t="shared" si="111"/>
        <v>6600</v>
      </c>
      <c r="T426" s="76">
        <v>70</v>
      </c>
      <c r="U426" s="35">
        <f t="shared" si="112"/>
        <v>7700</v>
      </c>
      <c r="V426" s="76">
        <v>60</v>
      </c>
      <c r="W426" s="35">
        <f t="shared" si="113"/>
        <v>6600</v>
      </c>
      <c r="X426" s="76">
        <v>60</v>
      </c>
      <c r="Y426" s="35">
        <f t="shared" si="114"/>
        <v>6600</v>
      </c>
      <c r="Z426" s="83"/>
      <c r="AA426" s="327">
        <f t="shared" si="115"/>
        <v>250</v>
      </c>
      <c r="AB426" s="327">
        <f t="shared" si="120"/>
        <v>0</v>
      </c>
      <c r="AC426" s="311">
        <f t="shared" si="122"/>
        <v>62.5</v>
      </c>
      <c r="AD426" s="456">
        <f t="shared" si="116"/>
        <v>6875</v>
      </c>
      <c r="AG426">
        <v>177</v>
      </c>
      <c r="AH426">
        <v>19470</v>
      </c>
      <c r="AI426" s="294" t="s">
        <v>1537</v>
      </c>
      <c r="AJ426" s="320">
        <f t="shared" si="123"/>
        <v>236</v>
      </c>
      <c r="AL426">
        <f>AK426/H426</f>
        <v>0</v>
      </c>
    </row>
    <row r="427" spans="1:38" ht="21.75">
      <c r="A427" s="50"/>
      <c r="B427" s="33">
        <v>425</v>
      </c>
      <c r="C427" s="83">
        <v>9032170</v>
      </c>
      <c r="D427" s="278" t="s">
        <v>1426</v>
      </c>
      <c r="E427" s="31" t="s">
        <v>239</v>
      </c>
      <c r="F427" s="30">
        <v>1</v>
      </c>
      <c r="G427" s="29" t="s">
        <v>1413</v>
      </c>
      <c r="H427" s="33">
        <v>1</v>
      </c>
      <c r="I427" s="33" t="s">
        <v>1416</v>
      </c>
      <c r="J427" s="46">
        <v>609</v>
      </c>
      <c r="K427" s="348">
        <v>1045</v>
      </c>
      <c r="L427" s="120">
        <v>273.33333333333337</v>
      </c>
      <c r="M427" s="208">
        <v>800</v>
      </c>
      <c r="N427" s="387">
        <v>0</v>
      </c>
      <c r="O427" s="208">
        <v>800</v>
      </c>
      <c r="P427" s="368">
        <v>20</v>
      </c>
      <c r="Q427" s="59">
        <f t="shared" si="121"/>
        <v>16000</v>
      </c>
      <c r="R427" s="37">
        <v>200</v>
      </c>
      <c r="S427" s="35">
        <f t="shared" si="111"/>
        <v>4000</v>
      </c>
      <c r="T427" s="76">
        <v>200</v>
      </c>
      <c r="U427" s="35">
        <f t="shared" si="112"/>
        <v>4000</v>
      </c>
      <c r="V427" s="76">
        <v>200</v>
      </c>
      <c r="W427" s="35">
        <f t="shared" si="113"/>
        <v>4000</v>
      </c>
      <c r="X427" s="76">
        <v>200</v>
      </c>
      <c r="Y427" s="35">
        <f t="shared" si="114"/>
        <v>4000</v>
      </c>
      <c r="Z427" s="83"/>
      <c r="AA427" s="327">
        <f t="shared" si="115"/>
        <v>800</v>
      </c>
      <c r="AB427" s="327">
        <f t="shared" si="120"/>
        <v>0</v>
      </c>
      <c r="AC427" s="311">
        <f t="shared" si="122"/>
        <v>200</v>
      </c>
      <c r="AD427" s="456">
        <f t="shared" si="116"/>
        <v>4000</v>
      </c>
      <c r="AG427">
        <v>205</v>
      </c>
      <c r="AH427">
        <v>4100</v>
      </c>
      <c r="AI427" s="294" t="s">
        <v>1533</v>
      </c>
      <c r="AJ427" s="320">
        <f t="shared" si="123"/>
        <v>273.33333333333337</v>
      </c>
      <c r="AL427">
        <f>AK427/H427</f>
        <v>0</v>
      </c>
    </row>
    <row r="428" spans="1:38" ht="21.75">
      <c r="A428" s="50"/>
      <c r="B428" s="33">
        <v>426</v>
      </c>
      <c r="C428" s="83">
        <v>9192542</v>
      </c>
      <c r="D428" s="278" t="s">
        <v>1513</v>
      </c>
      <c r="E428" s="31" t="s">
        <v>240</v>
      </c>
      <c r="F428" s="30">
        <v>2</v>
      </c>
      <c r="G428" s="29" t="s">
        <v>1415</v>
      </c>
      <c r="H428" s="33">
        <v>1</v>
      </c>
      <c r="I428" s="33" t="s">
        <v>424</v>
      </c>
      <c r="J428" s="46">
        <v>2206</v>
      </c>
      <c r="K428" s="348">
        <v>1739</v>
      </c>
      <c r="L428" s="120">
        <v>1428</v>
      </c>
      <c r="M428" s="208">
        <f>(J428+K428+L428)/3*1.1</f>
        <v>1970.1000000000001</v>
      </c>
      <c r="N428" s="387">
        <v>70</v>
      </c>
      <c r="O428" s="208">
        <v>1900</v>
      </c>
      <c r="P428" s="373">
        <v>65</v>
      </c>
      <c r="Q428" s="59">
        <f t="shared" si="121"/>
        <v>123500</v>
      </c>
      <c r="R428" s="37">
        <v>500</v>
      </c>
      <c r="S428" s="35">
        <f t="shared" si="111"/>
        <v>32500</v>
      </c>
      <c r="T428" s="76">
        <v>400</v>
      </c>
      <c r="U428" s="35">
        <f t="shared" si="112"/>
        <v>26000</v>
      </c>
      <c r="V428" s="76">
        <v>500</v>
      </c>
      <c r="W428" s="35">
        <f t="shared" si="113"/>
        <v>32500</v>
      </c>
      <c r="X428" s="76">
        <v>500</v>
      </c>
      <c r="Y428" s="35">
        <f t="shared" si="114"/>
        <v>32500</v>
      </c>
      <c r="Z428" s="83"/>
      <c r="AA428" s="327">
        <f t="shared" si="115"/>
        <v>1900</v>
      </c>
      <c r="AB428" s="327">
        <f t="shared" si="120"/>
        <v>0</v>
      </c>
      <c r="AC428" s="311">
        <f t="shared" si="122"/>
        <v>475</v>
      </c>
      <c r="AD428" s="456">
        <f t="shared" si="116"/>
        <v>30875</v>
      </c>
      <c r="AG428">
        <v>1071</v>
      </c>
      <c r="AH428">
        <v>56550</v>
      </c>
      <c r="AI428" s="294" t="s">
        <v>1539</v>
      </c>
      <c r="AJ428" s="320">
        <f t="shared" si="123"/>
        <v>1428</v>
      </c>
      <c r="AL428">
        <f>AK428/H428</f>
        <v>0</v>
      </c>
    </row>
    <row r="429" spans="1:30" ht="21.75">
      <c r="A429" s="50"/>
      <c r="B429" s="33">
        <v>427</v>
      </c>
      <c r="C429" s="83"/>
      <c r="D429" s="278"/>
      <c r="E429" s="29" t="s">
        <v>1468</v>
      </c>
      <c r="F429" s="30">
        <v>2</v>
      </c>
      <c r="G429" s="49" t="s">
        <v>1479</v>
      </c>
      <c r="H429" s="33">
        <v>1</v>
      </c>
      <c r="I429" s="33" t="s">
        <v>599</v>
      </c>
      <c r="J429" s="33" t="s">
        <v>1409</v>
      </c>
      <c r="K429" s="33" t="s">
        <v>1409</v>
      </c>
      <c r="L429" s="120">
        <v>0</v>
      </c>
      <c r="M429" s="208">
        <v>50</v>
      </c>
      <c r="N429" s="387">
        <v>0</v>
      </c>
      <c r="O429" s="208">
        <v>50</v>
      </c>
      <c r="P429" s="368">
        <v>180</v>
      </c>
      <c r="Q429" s="59">
        <f t="shared" si="121"/>
        <v>9000</v>
      </c>
      <c r="R429" s="37">
        <v>15</v>
      </c>
      <c r="S429" s="35">
        <f t="shared" si="111"/>
        <v>2700</v>
      </c>
      <c r="T429" s="76">
        <v>10</v>
      </c>
      <c r="U429" s="35">
        <f t="shared" si="112"/>
        <v>1800</v>
      </c>
      <c r="V429" s="76">
        <v>15</v>
      </c>
      <c r="W429" s="35">
        <f t="shared" si="113"/>
        <v>2700</v>
      </c>
      <c r="X429" s="76">
        <v>10</v>
      </c>
      <c r="Y429" s="35">
        <f t="shared" si="114"/>
        <v>1800</v>
      </c>
      <c r="Z429" s="83"/>
      <c r="AA429" s="327">
        <f t="shared" si="115"/>
        <v>50</v>
      </c>
      <c r="AB429" s="327">
        <f t="shared" si="120"/>
        <v>0</v>
      </c>
      <c r="AC429" s="311">
        <f t="shared" si="122"/>
        <v>12.5</v>
      </c>
      <c r="AD429" s="456">
        <f t="shared" si="116"/>
        <v>2250</v>
      </c>
    </row>
    <row r="430" spans="1:30" ht="21.75">
      <c r="A430" s="50"/>
      <c r="B430" s="33">
        <v>428</v>
      </c>
      <c r="C430" s="83"/>
      <c r="D430" s="278"/>
      <c r="E430" s="29" t="s">
        <v>1469</v>
      </c>
      <c r="F430" s="30">
        <v>2</v>
      </c>
      <c r="G430" s="49" t="s">
        <v>1479</v>
      </c>
      <c r="H430" s="33">
        <v>1</v>
      </c>
      <c r="I430" s="33" t="s">
        <v>599</v>
      </c>
      <c r="J430" s="33" t="s">
        <v>1409</v>
      </c>
      <c r="K430" s="33" t="s">
        <v>1409</v>
      </c>
      <c r="L430" s="120">
        <v>0</v>
      </c>
      <c r="M430" s="208">
        <v>50</v>
      </c>
      <c r="N430" s="387">
        <v>0</v>
      </c>
      <c r="O430" s="208">
        <v>50</v>
      </c>
      <c r="P430" s="368">
        <v>150</v>
      </c>
      <c r="Q430" s="59">
        <f t="shared" si="121"/>
        <v>7500</v>
      </c>
      <c r="R430" s="37">
        <v>15</v>
      </c>
      <c r="S430" s="35">
        <f t="shared" si="111"/>
        <v>2250</v>
      </c>
      <c r="T430" s="76">
        <v>10</v>
      </c>
      <c r="U430" s="35">
        <f t="shared" si="112"/>
        <v>1500</v>
      </c>
      <c r="V430" s="76">
        <v>15</v>
      </c>
      <c r="W430" s="35">
        <f t="shared" si="113"/>
        <v>2250</v>
      </c>
      <c r="X430" s="76">
        <v>10</v>
      </c>
      <c r="Y430" s="35">
        <f t="shared" si="114"/>
        <v>1500</v>
      </c>
      <c r="Z430" s="83"/>
      <c r="AA430" s="327">
        <f t="shared" si="115"/>
        <v>50</v>
      </c>
      <c r="AB430" s="327">
        <f t="shared" si="120"/>
        <v>0</v>
      </c>
      <c r="AC430" s="311">
        <f t="shared" si="122"/>
        <v>12.5</v>
      </c>
      <c r="AD430" s="456">
        <f t="shared" si="116"/>
        <v>1875</v>
      </c>
    </row>
    <row r="431" spans="1:30" ht="21.75">
      <c r="A431" s="50"/>
      <c r="B431" s="33">
        <v>429</v>
      </c>
      <c r="C431" s="83"/>
      <c r="D431" s="277"/>
      <c r="E431" s="40" t="s">
        <v>1470</v>
      </c>
      <c r="F431" s="30">
        <v>2</v>
      </c>
      <c r="G431" s="49" t="s">
        <v>1479</v>
      </c>
      <c r="H431" s="33">
        <v>1</v>
      </c>
      <c r="I431" s="33" t="s">
        <v>599</v>
      </c>
      <c r="J431" s="33" t="s">
        <v>1409</v>
      </c>
      <c r="K431" s="33" t="s">
        <v>1409</v>
      </c>
      <c r="L431" s="120">
        <v>0</v>
      </c>
      <c r="M431" s="208">
        <v>50</v>
      </c>
      <c r="N431" s="387">
        <v>0</v>
      </c>
      <c r="O431" s="208">
        <v>50</v>
      </c>
      <c r="P431" s="373">
        <v>150</v>
      </c>
      <c r="Q431" s="59">
        <f t="shared" si="121"/>
        <v>7500</v>
      </c>
      <c r="R431" s="37">
        <v>15</v>
      </c>
      <c r="S431" s="35">
        <f t="shared" si="111"/>
        <v>2250</v>
      </c>
      <c r="T431" s="76">
        <v>10</v>
      </c>
      <c r="U431" s="35">
        <f t="shared" si="112"/>
        <v>1500</v>
      </c>
      <c r="V431" s="76">
        <v>15</v>
      </c>
      <c r="W431" s="35">
        <f t="shared" si="113"/>
        <v>2250</v>
      </c>
      <c r="X431" s="76">
        <v>10</v>
      </c>
      <c r="Y431" s="35">
        <f t="shared" si="114"/>
        <v>1500</v>
      </c>
      <c r="Z431" s="83"/>
      <c r="AA431" s="327">
        <f t="shared" si="115"/>
        <v>50</v>
      </c>
      <c r="AB431" s="327">
        <f t="shared" si="120"/>
        <v>0</v>
      </c>
      <c r="AC431" s="311">
        <f t="shared" si="122"/>
        <v>12.5</v>
      </c>
      <c r="AD431" s="456">
        <f t="shared" si="116"/>
        <v>1875</v>
      </c>
    </row>
    <row r="432" spans="1:38" ht="21.75">
      <c r="A432" s="50"/>
      <c r="B432" s="33">
        <v>430</v>
      </c>
      <c r="C432" s="83">
        <v>9098474</v>
      </c>
      <c r="D432" s="278" t="s">
        <v>1505</v>
      </c>
      <c r="E432" s="31" t="s">
        <v>241</v>
      </c>
      <c r="F432" s="30">
        <v>1</v>
      </c>
      <c r="G432" s="29" t="s">
        <v>1413</v>
      </c>
      <c r="H432" s="33">
        <v>20</v>
      </c>
      <c r="I432" s="33" t="s">
        <v>423</v>
      </c>
      <c r="J432" s="46">
        <v>403</v>
      </c>
      <c r="K432" s="348">
        <v>440</v>
      </c>
      <c r="L432" s="120">
        <v>325.3333333333333</v>
      </c>
      <c r="M432" s="208">
        <f>(J432+K432+L432)/3*1.1</f>
        <v>428.38888888888886</v>
      </c>
      <c r="N432" s="387">
        <v>28</v>
      </c>
      <c r="O432" s="208">
        <v>400</v>
      </c>
      <c r="P432" s="368">
        <v>46.26</v>
      </c>
      <c r="Q432" s="59">
        <f t="shared" si="121"/>
        <v>18504</v>
      </c>
      <c r="R432" s="37">
        <v>100</v>
      </c>
      <c r="S432" s="35">
        <f t="shared" si="111"/>
        <v>4626</v>
      </c>
      <c r="T432" s="76">
        <v>100</v>
      </c>
      <c r="U432" s="35">
        <f t="shared" si="112"/>
        <v>4626</v>
      </c>
      <c r="V432" s="76">
        <v>100</v>
      </c>
      <c r="W432" s="35">
        <f t="shared" si="113"/>
        <v>4626</v>
      </c>
      <c r="X432" s="76">
        <v>100</v>
      </c>
      <c r="Y432" s="35">
        <f t="shared" si="114"/>
        <v>4626</v>
      </c>
      <c r="Z432" s="83"/>
      <c r="AA432" s="327">
        <f t="shared" si="115"/>
        <v>400</v>
      </c>
      <c r="AB432" s="327">
        <f t="shared" si="120"/>
        <v>0</v>
      </c>
      <c r="AC432" s="311">
        <f t="shared" si="122"/>
        <v>100</v>
      </c>
      <c r="AD432" s="456">
        <f t="shared" si="116"/>
        <v>4626</v>
      </c>
      <c r="AG432">
        <v>244</v>
      </c>
      <c r="AH432">
        <v>5370</v>
      </c>
      <c r="AI432" s="294" t="s">
        <v>1533</v>
      </c>
      <c r="AJ432" s="320">
        <f>AG432/9*12</f>
        <v>325.3333333333333</v>
      </c>
      <c r="AL432">
        <f>AK432/H432</f>
        <v>0</v>
      </c>
    </row>
    <row r="433" spans="17:26" ht="21.75">
      <c r="Q433" s="276"/>
      <c r="R433" s="37"/>
      <c r="S433" s="37"/>
      <c r="T433" s="76"/>
      <c r="U433" s="76"/>
      <c r="V433" s="76"/>
      <c r="W433" s="37"/>
      <c r="X433" s="76"/>
      <c r="Y433" s="76"/>
      <c r="Z433" s="83"/>
    </row>
    <row r="434" spans="15:26" ht="21.75">
      <c r="O434" s="479" t="s">
        <v>1588</v>
      </c>
      <c r="Q434" s="252">
        <f>SUM(Q3:Q432)</f>
        <v>13858736.087444447</v>
      </c>
      <c r="R434" s="37"/>
      <c r="S434" s="252">
        <f>SUM(S3:S432)</f>
        <v>3456015.9189999998</v>
      </c>
      <c r="T434" s="252"/>
      <c r="U434" s="252">
        <f>SUM(U3:U432)</f>
        <v>3468534.636999999</v>
      </c>
      <c r="V434" s="252"/>
      <c r="W434" s="252">
        <f>SUM(W3:W432)</f>
        <v>3544769.771999999</v>
      </c>
      <c r="X434" s="252"/>
      <c r="Y434" s="252">
        <f>SUM(Y3:Y432)</f>
        <v>3389210.014999999</v>
      </c>
      <c r="Z434" s="83"/>
    </row>
    <row r="435" spans="17:26" ht="21.75">
      <c r="Q435" s="222"/>
      <c r="R435" s="22"/>
      <c r="S435" s="22"/>
      <c r="T435" s="363"/>
      <c r="U435" s="363"/>
      <c r="V435" s="363"/>
      <c r="W435" s="22"/>
      <c r="X435" s="363"/>
      <c r="Y435" s="363"/>
      <c r="Z435" s="21"/>
    </row>
    <row r="436" spans="17:26" ht="21.75">
      <c r="Q436" s="222"/>
      <c r="R436" s="22"/>
      <c r="S436" s="22"/>
      <c r="T436" s="363"/>
      <c r="U436" s="363"/>
      <c r="V436" s="363"/>
      <c r="W436" s="22"/>
      <c r="X436" s="363"/>
      <c r="Y436" s="363"/>
      <c r="Z436" s="21"/>
    </row>
    <row r="437" spans="17:26" ht="21.75">
      <c r="Q437" s="222"/>
      <c r="R437" s="22"/>
      <c r="S437" s="22"/>
      <c r="T437" s="363"/>
      <c r="U437" s="363"/>
      <c r="V437" s="363"/>
      <c r="W437" s="22"/>
      <c r="X437" s="363"/>
      <c r="Y437" s="363"/>
      <c r="Z437" s="21"/>
    </row>
    <row r="438" spans="5:26" ht="21.75">
      <c r="E438" s="6" t="s">
        <v>1589</v>
      </c>
      <c r="I438" s="6" t="s">
        <v>1590</v>
      </c>
      <c r="Q438" s="222"/>
      <c r="R438" s="22" t="s">
        <v>1591</v>
      </c>
      <c r="S438" s="22"/>
      <c r="T438" s="363"/>
      <c r="U438" s="363"/>
      <c r="V438" s="363"/>
      <c r="W438" s="22" t="s">
        <v>1592</v>
      </c>
      <c r="X438" s="363"/>
      <c r="Y438" s="363"/>
      <c r="Z438" s="21"/>
    </row>
    <row r="439" spans="5:26" ht="21.75">
      <c r="E439" t="s">
        <v>1593</v>
      </c>
      <c r="I439" s="6" t="s">
        <v>1594</v>
      </c>
      <c r="Q439" s="222"/>
      <c r="R439" s="22" t="s">
        <v>1595</v>
      </c>
      <c r="S439" s="22"/>
      <c r="T439" s="363"/>
      <c r="U439" s="363"/>
      <c r="V439" s="363"/>
      <c r="W439" s="22" t="s">
        <v>1596</v>
      </c>
      <c r="X439" s="363"/>
      <c r="Y439" s="363"/>
      <c r="Z439" s="21"/>
    </row>
    <row r="440" spans="5:26" ht="21.75">
      <c r="E440" s="6" t="s">
        <v>1597</v>
      </c>
      <c r="I440" s="6" t="s">
        <v>1598</v>
      </c>
      <c r="Q440" s="222"/>
      <c r="R440" s="22" t="s">
        <v>1599</v>
      </c>
      <c r="S440" s="22"/>
      <c r="T440" s="363"/>
      <c r="U440" s="363"/>
      <c r="V440" s="363"/>
      <c r="W440" s="22" t="s">
        <v>1600</v>
      </c>
      <c r="X440" s="363"/>
      <c r="Y440" s="363"/>
      <c r="Z440" s="21"/>
    </row>
    <row r="441" spans="17:26" ht="21.75">
      <c r="Q441" s="222"/>
      <c r="R441" s="22"/>
      <c r="S441" s="22"/>
      <c r="T441" s="363"/>
      <c r="U441" s="363"/>
      <c r="V441" s="363"/>
      <c r="W441" s="22"/>
      <c r="X441" s="363"/>
      <c r="Y441" s="363"/>
      <c r="Z441" s="21"/>
    </row>
    <row r="442" spans="17:26" ht="21.75">
      <c r="Q442" s="222"/>
      <c r="R442" s="22"/>
      <c r="S442" s="22"/>
      <c r="T442" s="363"/>
      <c r="U442" s="363"/>
      <c r="V442" s="363"/>
      <c r="W442" s="22"/>
      <c r="X442" s="363"/>
      <c r="Y442" s="363"/>
      <c r="Z442" s="21"/>
    </row>
    <row r="443" spans="17:26" ht="21.75">
      <c r="Q443" s="222"/>
      <c r="R443" s="22"/>
      <c r="S443" s="22"/>
      <c r="T443" s="363"/>
      <c r="U443" s="363"/>
      <c r="V443" s="363"/>
      <c r="W443" s="22"/>
      <c r="X443" s="363"/>
      <c r="Y443" s="363"/>
      <c r="Z443" s="21"/>
    </row>
    <row r="444" spans="17:26" ht="21.75">
      <c r="Q444" s="222"/>
      <c r="R444" s="22"/>
      <c r="S444" s="22"/>
      <c r="T444" s="363"/>
      <c r="U444" s="363"/>
      <c r="V444" s="363"/>
      <c r="W444" s="22"/>
      <c r="X444" s="363"/>
      <c r="Y444" s="363"/>
      <c r="Z444" s="21"/>
    </row>
    <row r="445" spans="17:26" ht="21.75">
      <c r="Q445" s="222"/>
      <c r="R445" s="22"/>
      <c r="S445" s="22"/>
      <c r="T445" s="363"/>
      <c r="U445" s="363"/>
      <c r="V445" s="363"/>
      <c r="W445" s="22"/>
      <c r="X445" s="363"/>
      <c r="Y445" s="363"/>
      <c r="Z445" s="21"/>
    </row>
    <row r="446" spans="17:26" ht="21.75">
      <c r="Q446" s="222"/>
      <c r="R446" s="22"/>
      <c r="S446" s="22"/>
      <c r="T446" s="363"/>
      <c r="U446" s="363"/>
      <c r="V446" s="363"/>
      <c r="W446" s="22"/>
      <c r="X446" s="363"/>
      <c r="Y446" s="363"/>
      <c r="Z446" s="21"/>
    </row>
    <row r="447" spans="17:26" ht="21.75">
      <c r="Q447" s="222"/>
      <c r="R447" s="22"/>
      <c r="S447" s="22"/>
      <c r="T447" s="363"/>
      <c r="U447" s="363"/>
      <c r="V447" s="363"/>
      <c r="W447" s="22"/>
      <c r="X447" s="363"/>
      <c r="Y447" s="363"/>
      <c r="Z447" s="21"/>
    </row>
    <row r="448" spans="17:26" ht="21.75">
      <c r="Q448" s="222"/>
      <c r="R448" s="22"/>
      <c r="S448" s="22"/>
      <c r="T448" s="363"/>
      <c r="U448" s="363"/>
      <c r="V448" s="363"/>
      <c r="W448" s="22"/>
      <c r="X448" s="363"/>
      <c r="Y448" s="363"/>
      <c r="Z448" s="21"/>
    </row>
    <row r="449" spans="17:26" ht="21.75">
      <c r="Q449" s="222"/>
      <c r="R449" s="22"/>
      <c r="S449" s="22"/>
      <c r="T449" s="363"/>
      <c r="U449" s="363"/>
      <c r="V449" s="363"/>
      <c r="W449" s="22"/>
      <c r="X449" s="363"/>
      <c r="Y449" s="363"/>
      <c r="Z449" s="21"/>
    </row>
    <row r="450" spans="5:23" ht="21.75">
      <c r="E450" s="346">
        <f>Q450+'ยา สปสช.'!Q53</f>
        <v>15260655.397444448</v>
      </c>
      <c r="N450" s="435" t="s">
        <v>1572</v>
      </c>
      <c r="Q450" s="478">
        <f>SUM(Q3:Q432)</f>
        <v>13858736.087444447</v>
      </c>
      <c r="T450" s="437" t="s">
        <v>1579</v>
      </c>
      <c r="U450" s="478">
        <f>Q450-U451</f>
        <v>2289222.471555548</v>
      </c>
      <c r="W450" s="194"/>
    </row>
    <row r="451" spans="5:21" ht="21.75">
      <c r="E451" s="91">
        <f>E450-2725116</f>
        <v>12535539.397444448</v>
      </c>
      <c r="N451" s="435" t="s">
        <v>1571</v>
      </c>
      <c r="Q451" s="478">
        <v>13209539.16</v>
      </c>
      <c r="R451" s="437" t="s">
        <v>1573</v>
      </c>
      <c r="S451" s="478">
        <f>Q451*1.05</f>
        <v>13870016.118</v>
      </c>
      <c r="T451" s="437" t="s">
        <v>1577</v>
      </c>
      <c r="U451" s="478">
        <v>11569513.6158889</v>
      </c>
    </row>
    <row r="452" spans="5:21" ht="21.75">
      <c r="E452" s="91">
        <f>E451-'ยา สปสช.'!Q53</f>
        <v>11133620.087444447</v>
      </c>
      <c r="N452" s="435" t="s">
        <v>1570</v>
      </c>
      <c r="Q452" s="478">
        <v>13337166.36</v>
      </c>
      <c r="R452" s="437" t="s">
        <v>1573</v>
      </c>
      <c r="S452" s="478">
        <f>Q452*1.05</f>
        <v>14004024.678</v>
      </c>
      <c r="T452" s="437" t="s">
        <v>1580</v>
      </c>
      <c r="U452" s="478">
        <f>Q451-U451</f>
        <v>1640025.544111101</v>
      </c>
    </row>
    <row r="453" spans="14:17" ht="21.75">
      <c r="N453" s="435"/>
      <c r="Q453" s="478"/>
    </row>
    <row r="454" spans="15:17" ht="21.75">
      <c r="O454" s="432" t="s">
        <v>1578</v>
      </c>
      <c r="Q454" s="478">
        <f>Q450+วัสดุการแพทย์!O89</f>
        <v>17203529.532711115</v>
      </c>
    </row>
  </sheetData>
  <sheetProtection/>
  <printOptions horizontalCentered="1"/>
  <pageMargins left="0.35433070866141736" right="0.1968503937007874" top="0.7874015748031497" bottom="0.7874015748031497" header="0.31496062992125984" footer="0.31496062992125984"/>
  <pageSetup horizontalDpi="300" verticalDpi="300" orientation="landscape" paperSize="5" r:id="rId3"/>
  <headerFooter alignWithMargins="0">
    <oddHeader>&amp;C&amp;"Cordia New,ตัวหนา"&amp;18แผนจัดซื้อยาใน/นอกบัญชียาหลักแห่งชาติ  โรงพยาบาลน้ำยืน  ประจำปีงบประมาณ  2561</oddHeader>
    <oddFooter>&amp;C&amp;A&amp;Rหน้าที่ &amp;ห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3"/>
  <sheetViews>
    <sheetView tabSelected="1" zoomScalePageLayoutView="0" workbookViewId="0" topLeftCell="G1">
      <pane ySplit="2" topLeftCell="A19" activePane="bottomLeft" state="frozen"/>
      <selection pane="topLeft" activeCell="C1" sqref="C1"/>
      <selection pane="bottomLeft" activeCell="Q55" sqref="Q55"/>
    </sheetView>
  </sheetViews>
  <sheetFormatPr defaultColWidth="9.140625" defaultRowHeight="21.75"/>
  <cols>
    <col min="4" max="4" width="18.28125" style="0" customWidth="1"/>
    <col min="5" max="5" width="36.421875" style="0" customWidth="1"/>
    <col min="6" max="12" width="9.140625" style="0" customWidth="1"/>
    <col min="13" max="13" width="10.28125" style="311" customWidth="1"/>
    <col min="14" max="14" width="9.140625" style="311" customWidth="1"/>
    <col min="17" max="17" width="20.140625" style="0" customWidth="1"/>
    <col min="27" max="27" width="5.57421875" style="0" customWidth="1"/>
    <col min="28" max="28" width="5.7109375" style="0" customWidth="1"/>
  </cols>
  <sheetData>
    <row r="1" spans="1:37" ht="21.75">
      <c r="A1" s="105" t="s">
        <v>1337</v>
      </c>
      <c r="B1" s="11" t="s">
        <v>3</v>
      </c>
      <c r="C1" s="17" t="s">
        <v>1338</v>
      </c>
      <c r="D1" s="335" t="s">
        <v>1339</v>
      </c>
      <c r="E1" s="15" t="s">
        <v>1433</v>
      </c>
      <c r="F1" s="15" t="s">
        <v>1447</v>
      </c>
      <c r="G1" s="15" t="s">
        <v>1340</v>
      </c>
      <c r="H1" s="5" t="s">
        <v>5</v>
      </c>
      <c r="I1" s="15" t="s">
        <v>1434</v>
      </c>
      <c r="J1" s="301"/>
      <c r="K1" s="316" t="s">
        <v>1343</v>
      </c>
      <c r="L1" s="66"/>
      <c r="M1" s="447" t="s">
        <v>0</v>
      </c>
      <c r="N1" s="312" t="s">
        <v>1352</v>
      </c>
      <c r="O1" s="343" t="s">
        <v>0</v>
      </c>
      <c r="P1" s="366" t="s">
        <v>1435</v>
      </c>
      <c r="Q1" s="421" t="s">
        <v>1436</v>
      </c>
      <c r="R1" s="9" t="s">
        <v>1437</v>
      </c>
      <c r="S1" s="12"/>
      <c r="T1" s="9" t="s">
        <v>1438</v>
      </c>
      <c r="U1" s="13"/>
      <c r="V1" s="9" t="s">
        <v>1439</v>
      </c>
      <c r="W1" s="12"/>
      <c r="X1" s="9" t="s">
        <v>1440</v>
      </c>
      <c r="Y1" s="13"/>
      <c r="Z1" s="258" t="s">
        <v>666</v>
      </c>
      <c r="AA1" s="326"/>
      <c r="AB1" s="326"/>
      <c r="AC1" s="328" t="s">
        <v>1477</v>
      </c>
      <c r="AD1" s="359" t="s">
        <v>5</v>
      </c>
      <c r="AE1" s="359" t="s">
        <v>1530</v>
      </c>
      <c r="AF1" s="55" t="s">
        <v>1450</v>
      </c>
      <c r="AG1" s="55" t="s">
        <v>8</v>
      </c>
      <c r="AH1" s="294" t="s">
        <v>1461</v>
      </c>
      <c r="AI1" s="320" t="s">
        <v>1457</v>
      </c>
      <c r="AJ1" s="55" t="s">
        <v>6</v>
      </c>
      <c r="AK1" s="55" t="s">
        <v>1458</v>
      </c>
    </row>
    <row r="2" spans="1:35" ht="21.75">
      <c r="A2" s="257"/>
      <c r="B2" s="269"/>
      <c r="C2" s="185"/>
      <c r="D2" s="336"/>
      <c r="E2" s="15"/>
      <c r="F2" s="15" t="s">
        <v>1446</v>
      </c>
      <c r="G2" s="15"/>
      <c r="H2" s="5"/>
      <c r="I2" s="15"/>
      <c r="J2" s="67" t="s">
        <v>1441</v>
      </c>
      <c r="K2" s="67" t="s">
        <v>1442</v>
      </c>
      <c r="L2" s="47">
        <v>2560</v>
      </c>
      <c r="M2" s="448" t="s">
        <v>1444</v>
      </c>
      <c r="N2" s="302" t="s">
        <v>6</v>
      </c>
      <c r="O2" s="344" t="s">
        <v>1445</v>
      </c>
      <c r="P2" s="367"/>
      <c r="Q2" s="422"/>
      <c r="R2" s="18" t="s">
        <v>7</v>
      </c>
      <c r="S2" s="5" t="s">
        <v>1346</v>
      </c>
      <c r="T2" s="5" t="s">
        <v>7</v>
      </c>
      <c r="U2" s="16" t="s">
        <v>1346</v>
      </c>
      <c r="V2" s="18" t="s">
        <v>7</v>
      </c>
      <c r="W2" s="5" t="s">
        <v>1346</v>
      </c>
      <c r="X2" s="5" t="s">
        <v>7</v>
      </c>
      <c r="Y2" s="16" t="s">
        <v>1346</v>
      </c>
      <c r="Z2" s="185"/>
      <c r="AA2" s="21"/>
      <c r="AB2" s="21"/>
      <c r="AC2" s="311"/>
      <c r="AD2" s="358"/>
      <c r="AE2" s="358"/>
      <c r="AF2" s="55" t="s">
        <v>1451</v>
      </c>
      <c r="AG2" s="55" t="s">
        <v>1345</v>
      </c>
      <c r="AH2" s="294" t="s">
        <v>1462</v>
      </c>
      <c r="AI2" s="320"/>
    </row>
    <row r="3" spans="1:35" ht="21.75">
      <c r="A3" s="333">
        <v>10949</v>
      </c>
      <c r="B3" s="34">
        <v>1</v>
      </c>
      <c r="C3" s="83" t="s">
        <v>795</v>
      </c>
      <c r="D3" s="277" t="s">
        <v>794</v>
      </c>
      <c r="E3" s="260" t="s">
        <v>572</v>
      </c>
      <c r="F3" s="30">
        <v>1</v>
      </c>
      <c r="G3" s="29" t="s">
        <v>1386</v>
      </c>
      <c r="H3" s="33">
        <v>100</v>
      </c>
      <c r="I3" s="33" t="s">
        <v>390</v>
      </c>
      <c r="J3" s="46">
        <v>201</v>
      </c>
      <c r="K3" s="348">
        <v>84</v>
      </c>
      <c r="L3" s="120">
        <v>109.33333333333333</v>
      </c>
      <c r="M3" s="449">
        <v>120</v>
      </c>
      <c r="N3" s="450">
        <v>20</v>
      </c>
      <c r="O3" s="208">
        <v>100</v>
      </c>
      <c r="P3" s="368">
        <v>217.4531</v>
      </c>
      <c r="Q3" s="59">
        <f aca="true" t="shared" si="0" ref="Q3:Q17">O3*P3</f>
        <v>21745.31</v>
      </c>
      <c r="R3" s="32">
        <v>25</v>
      </c>
      <c r="S3" s="35">
        <f aca="true" t="shared" si="1" ref="S3:S50">R3*P3</f>
        <v>5436.3275</v>
      </c>
      <c r="T3" s="122">
        <v>25</v>
      </c>
      <c r="U3" s="56">
        <f aca="true" t="shared" si="2" ref="U3:U50">T3*P3</f>
        <v>5436.3275</v>
      </c>
      <c r="V3" s="32">
        <v>25</v>
      </c>
      <c r="W3" s="35">
        <f aca="true" t="shared" si="3" ref="W3:W34">V3*P3</f>
        <v>5436.3275</v>
      </c>
      <c r="X3" s="122">
        <v>25</v>
      </c>
      <c r="Y3" s="56">
        <f aca="true" t="shared" si="4" ref="Y3:Y34">X3*P3</f>
        <v>5436.3275</v>
      </c>
      <c r="Z3" s="83"/>
      <c r="AA3" s="327">
        <f aca="true" t="shared" si="5" ref="AA3:AA34">R3+T3+V3+X3</f>
        <v>100</v>
      </c>
      <c r="AB3" s="327">
        <f aca="true" t="shared" si="6" ref="AB3:AB34">O3-AA3</f>
        <v>0</v>
      </c>
      <c r="AC3" s="311">
        <f aca="true" t="shared" si="7" ref="AC3:AC34">O3/4</f>
        <v>25</v>
      </c>
      <c r="AD3" s="358"/>
      <c r="AE3" s="358"/>
      <c r="AH3" s="294"/>
      <c r="AI3" s="320"/>
    </row>
    <row r="4" spans="1:35" ht="21.75">
      <c r="A4" s="333">
        <v>10949</v>
      </c>
      <c r="B4" s="34">
        <v>2</v>
      </c>
      <c r="C4" s="270" t="s">
        <v>1001</v>
      </c>
      <c r="D4" s="277" t="s">
        <v>1000</v>
      </c>
      <c r="E4" s="260" t="s">
        <v>1002</v>
      </c>
      <c r="F4" s="30">
        <v>1</v>
      </c>
      <c r="G4" s="29" t="s">
        <v>1397</v>
      </c>
      <c r="H4" s="32">
        <v>1</v>
      </c>
      <c r="I4" s="32" t="s">
        <v>407</v>
      </c>
      <c r="J4" s="439">
        <v>0</v>
      </c>
      <c r="K4" s="81">
        <v>0</v>
      </c>
      <c r="L4" s="120">
        <v>0</v>
      </c>
      <c r="M4" s="449">
        <v>15</v>
      </c>
      <c r="N4" s="450">
        <v>0</v>
      </c>
      <c r="O4" s="208">
        <f>M4-N4</f>
        <v>15</v>
      </c>
      <c r="P4" s="368">
        <v>664</v>
      </c>
      <c r="Q4" s="59">
        <f t="shared" si="0"/>
        <v>9960</v>
      </c>
      <c r="R4" s="33">
        <v>0</v>
      </c>
      <c r="S4" s="35">
        <f t="shared" si="1"/>
        <v>0</v>
      </c>
      <c r="T4" s="122">
        <v>15</v>
      </c>
      <c r="U4" s="56">
        <f t="shared" si="2"/>
        <v>9960</v>
      </c>
      <c r="V4" s="33">
        <v>0</v>
      </c>
      <c r="W4" s="35">
        <f t="shared" si="3"/>
        <v>0</v>
      </c>
      <c r="X4" s="122">
        <v>0</v>
      </c>
      <c r="Y4" s="56">
        <f t="shared" si="4"/>
        <v>0</v>
      </c>
      <c r="Z4" s="83"/>
      <c r="AA4" s="327">
        <f t="shared" si="5"/>
        <v>15</v>
      </c>
      <c r="AB4" s="327">
        <f t="shared" si="6"/>
        <v>0</v>
      </c>
      <c r="AC4" s="311">
        <f t="shared" si="7"/>
        <v>3.75</v>
      </c>
      <c r="AD4" s="358"/>
      <c r="AE4" s="358"/>
      <c r="AH4" s="294"/>
      <c r="AI4" s="320"/>
    </row>
    <row r="5" spans="1:35" ht="37.5">
      <c r="A5" s="333">
        <v>10949</v>
      </c>
      <c r="B5" s="34">
        <v>3</v>
      </c>
      <c r="C5" s="83" t="s">
        <v>870</v>
      </c>
      <c r="D5" s="277" t="s">
        <v>869</v>
      </c>
      <c r="E5" s="444" t="s">
        <v>532</v>
      </c>
      <c r="F5" s="30">
        <v>1</v>
      </c>
      <c r="G5" s="52" t="s">
        <v>1386</v>
      </c>
      <c r="H5" s="30">
        <v>30</v>
      </c>
      <c r="I5" s="30" t="s">
        <v>390</v>
      </c>
      <c r="J5" s="46">
        <v>0</v>
      </c>
      <c r="K5" s="348">
        <v>33</v>
      </c>
      <c r="L5" s="120">
        <v>28</v>
      </c>
      <c r="M5" s="449">
        <v>75</v>
      </c>
      <c r="N5" s="450">
        <v>30</v>
      </c>
      <c r="O5" s="208">
        <f>M5-N5</f>
        <v>45</v>
      </c>
      <c r="P5" s="368">
        <v>137.36</v>
      </c>
      <c r="Q5" s="59">
        <f t="shared" si="0"/>
        <v>6181.200000000001</v>
      </c>
      <c r="R5" s="33">
        <v>10</v>
      </c>
      <c r="S5" s="35">
        <f t="shared" si="1"/>
        <v>1373.6000000000001</v>
      </c>
      <c r="T5" s="122">
        <v>12</v>
      </c>
      <c r="U5" s="56">
        <f t="shared" si="2"/>
        <v>1648.3200000000002</v>
      </c>
      <c r="V5" s="33">
        <v>13</v>
      </c>
      <c r="W5" s="35">
        <f t="shared" si="3"/>
        <v>1785.6800000000003</v>
      </c>
      <c r="X5" s="122">
        <v>10</v>
      </c>
      <c r="Y5" s="56">
        <f t="shared" si="4"/>
        <v>1373.6000000000001</v>
      </c>
      <c r="Z5" s="83"/>
      <c r="AA5" s="327">
        <f t="shared" si="5"/>
        <v>45</v>
      </c>
      <c r="AB5" s="327">
        <f t="shared" si="6"/>
        <v>0</v>
      </c>
      <c r="AC5" s="311">
        <f t="shared" si="7"/>
        <v>11.25</v>
      </c>
      <c r="AD5" s="358"/>
      <c r="AE5" s="358"/>
      <c r="AH5" s="294"/>
      <c r="AI5" s="320"/>
    </row>
    <row r="6" spans="1:35" ht="21.75">
      <c r="A6" s="333">
        <v>10949</v>
      </c>
      <c r="B6" s="34">
        <v>4</v>
      </c>
      <c r="C6" s="83" t="s">
        <v>872</v>
      </c>
      <c r="D6" s="277" t="s">
        <v>871</v>
      </c>
      <c r="E6" s="445" t="s">
        <v>533</v>
      </c>
      <c r="F6" s="30">
        <v>1</v>
      </c>
      <c r="G6" s="51" t="s">
        <v>1386</v>
      </c>
      <c r="H6" s="46">
        <v>30</v>
      </c>
      <c r="I6" s="46" t="s">
        <v>390</v>
      </c>
      <c r="J6" s="46">
        <v>270</v>
      </c>
      <c r="K6" s="348">
        <v>532</v>
      </c>
      <c r="L6" s="120">
        <v>724</v>
      </c>
      <c r="M6" s="449">
        <v>800</v>
      </c>
      <c r="N6" s="450">
        <v>60</v>
      </c>
      <c r="O6" s="208">
        <f>M6-N6</f>
        <v>740</v>
      </c>
      <c r="P6" s="440">
        <v>180</v>
      </c>
      <c r="Q6" s="59">
        <f t="shared" si="0"/>
        <v>133200</v>
      </c>
      <c r="R6" s="33">
        <v>190</v>
      </c>
      <c r="S6" s="35">
        <f t="shared" si="1"/>
        <v>34200</v>
      </c>
      <c r="T6" s="122">
        <v>180</v>
      </c>
      <c r="U6" s="56">
        <f t="shared" si="2"/>
        <v>32400</v>
      </c>
      <c r="V6" s="33">
        <v>190</v>
      </c>
      <c r="W6" s="35">
        <f t="shared" si="3"/>
        <v>34200</v>
      </c>
      <c r="X6" s="122">
        <v>180</v>
      </c>
      <c r="Y6" s="56">
        <f t="shared" si="4"/>
        <v>32400</v>
      </c>
      <c r="Z6" s="83"/>
      <c r="AA6" s="327">
        <f t="shared" si="5"/>
        <v>740</v>
      </c>
      <c r="AB6" s="327">
        <f t="shared" si="6"/>
        <v>0</v>
      </c>
      <c r="AC6" s="311">
        <f t="shared" si="7"/>
        <v>185</v>
      </c>
      <c r="AD6" s="358"/>
      <c r="AE6" s="358"/>
      <c r="AH6" s="294"/>
      <c r="AI6" s="320"/>
    </row>
    <row r="7" spans="1:35" ht="21.75">
      <c r="A7" s="333">
        <v>10949</v>
      </c>
      <c r="B7" s="34">
        <v>5</v>
      </c>
      <c r="C7" s="83" t="s">
        <v>891</v>
      </c>
      <c r="D7" s="277" t="s">
        <v>890</v>
      </c>
      <c r="E7" s="260" t="s">
        <v>82</v>
      </c>
      <c r="F7" s="30">
        <v>1</v>
      </c>
      <c r="G7" s="29" t="s">
        <v>1386</v>
      </c>
      <c r="H7" s="33">
        <v>500</v>
      </c>
      <c r="I7" s="33" t="s">
        <v>390</v>
      </c>
      <c r="J7" s="46">
        <v>9</v>
      </c>
      <c r="K7" s="348">
        <v>14</v>
      </c>
      <c r="L7" s="120">
        <v>21.333333333333332</v>
      </c>
      <c r="M7" s="449">
        <v>23</v>
      </c>
      <c r="N7" s="450">
        <v>0</v>
      </c>
      <c r="O7" s="208">
        <f>M7-N7</f>
        <v>23</v>
      </c>
      <c r="P7" s="368">
        <v>759</v>
      </c>
      <c r="Q7" s="59">
        <f t="shared" si="0"/>
        <v>17457</v>
      </c>
      <c r="R7" s="33">
        <v>6</v>
      </c>
      <c r="S7" s="35">
        <f t="shared" si="1"/>
        <v>4554</v>
      </c>
      <c r="T7" s="122">
        <v>6</v>
      </c>
      <c r="U7" s="56">
        <f t="shared" si="2"/>
        <v>4554</v>
      </c>
      <c r="V7" s="33">
        <v>6</v>
      </c>
      <c r="W7" s="35">
        <f t="shared" si="3"/>
        <v>4554</v>
      </c>
      <c r="X7" s="122">
        <v>5</v>
      </c>
      <c r="Y7" s="56">
        <f t="shared" si="4"/>
        <v>3795</v>
      </c>
      <c r="Z7" s="83"/>
      <c r="AA7" s="327">
        <f t="shared" si="5"/>
        <v>23</v>
      </c>
      <c r="AB7" s="327">
        <f t="shared" si="6"/>
        <v>0</v>
      </c>
      <c r="AC7" s="311">
        <f t="shared" si="7"/>
        <v>5.75</v>
      </c>
      <c r="AD7" s="358"/>
      <c r="AE7" s="358"/>
      <c r="AH7" s="294"/>
      <c r="AI7" s="320"/>
    </row>
    <row r="8" spans="1:35" ht="21.75">
      <c r="A8" s="333">
        <v>10949</v>
      </c>
      <c r="B8" s="34">
        <v>6</v>
      </c>
      <c r="C8" s="83"/>
      <c r="D8" s="277"/>
      <c r="E8" s="260" t="s">
        <v>1522</v>
      </c>
      <c r="F8" s="30">
        <v>1</v>
      </c>
      <c r="G8" s="29" t="s">
        <v>1523</v>
      </c>
      <c r="H8" s="33">
        <v>1</v>
      </c>
      <c r="I8" s="33" t="s">
        <v>390</v>
      </c>
      <c r="J8" s="128">
        <v>0</v>
      </c>
      <c r="K8" s="347">
        <v>11</v>
      </c>
      <c r="L8" s="120">
        <v>75</v>
      </c>
      <c r="M8" s="449">
        <v>80</v>
      </c>
      <c r="N8" s="450">
        <v>0</v>
      </c>
      <c r="O8" s="208">
        <f>M8-N8</f>
        <v>80</v>
      </c>
      <c r="P8" s="368">
        <v>1926</v>
      </c>
      <c r="Q8" s="59">
        <f t="shared" si="0"/>
        <v>154080</v>
      </c>
      <c r="R8" s="33">
        <v>20</v>
      </c>
      <c r="S8" s="35">
        <f t="shared" si="1"/>
        <v>38520</v>
      </c>
      <c r="T8" s="122">
        <v>20</v>
      </c>
      <c r="U8" s="56">
        <f t="shared" si="2"/>
        <v>38520</v>
      </c>
      <c r="V8" s="33">
        <v>20</v>
      </c>
      <c r="W8" s="35">
        <f t="shared" si="3"/>
        <v>38520</v>
      </c>
      <c r="X8" s="122">
        <v>20</v>
      </c>
      <c r="Y8" s="56">
        <f t="shared" si="4"/>
        <v>38520</v>
      </c>
      <c r="Z8" s="83"/>
      <c r="AA8" s="327">
        <f t="shared" si="5"/>
        <v>80</v>
      </c>
      <c r="AB8" s="327">
        <f t="shared" si="6"/>
        <v>0</v>
      </c>
      <c r="AC8" s="311">
        <f t="shared" si="7"/>
        <v>20</v>
      </c>
      <c r="AD8" s="358"/>
      <c r="AE8" s="358"/>
      <c r="AH8" s="294"/>
      <c r="AI8" s="320"/>
    </row>
    <row r="9" spans="1:35" ht="21.75">
      <c r="A9" s="333">
        <v>10949</v>
      </c>
      <c r="B9" s="34">
        <v>7</v>
      </c>
      <c r="C9" s="83" t="s">
        <v>944</v>
      </c>
      <c r="D9" s="277" t="s">
        <v>943</v>
      </c>
      <c r="E9" s="446" t="s">
        <v>105</v>
      </c>
      <c r="F9" s="30">
        <v>1</v>
      </c>
      <c r="G9" s="29" t="s">
        <v>1386</v>
      </c>
      <c r="H9" s="33">
        <v>60</v>
      </c>
      <c r="I9" s="33" t="s">
        <v>390</v>
      </c>
      <c r="J9" s="128">
        <v>567</v>
      </c>
      <c r="K9" s="347">
        <v>432</v>
      </c>
      <c r="L9" s="120">
        <v>266.66666666666663</v>
      </c>
      <c r="M9" s="449">
        <v>160</v>
      </c>
      <c r="N9" s="450">
        <v>246</v>
      </c>
      <c r="O9" s="208">
        <v>0</v>
      </c>
      <c r="P9" s="368">
        <v>398.6</v>
      </c>
      <c r="Q9" s="59">
        <f t="shared" si="0"/>
        <v>0</v>
      </c>
      <c r="R9" s="33">
        <v>0</v>
      </c>
      <c r="S9" s="35">
        <f t="shared" si="1"/>
        <v>0</v>
      </c>
      <c r="T9" s="122">
        <v>0</v>
      </c>
      <c r="U9" s="56">
        <f t="shared" si="2"/>
        <v>0</v>
      </c>
      <c r="V9" s="33">
        <v>0</v>
      </c>
      <c r="W9" s="35">
        <f t="shared" si="3"/>
        <v>0</v>
      </c>
      <c r="X9" s="122">
        <v>0</v>
      </c>
      <c r="Y9" s="56">
        <f t="shared" si="4"/>
        <v>0</v>
      </c>
      <c r="Z9" s="83"/>
      <c r="AA9" s="327">
        <f t="shared" si="5"/>
        <v>0</v>
      </c>
      <c r="AB9" s="327">
        <f t="shared" si="6"/>
        <v>0</v>
      </c>
      <c r="AC9" s="311">
        <f t="shared" si="7"/>
        <v>0</v>
      </c>
      <c r="AD9" s="358"/>
      <c r="AE9" s="358"/>
      <c r="AH9" s="294"/>
      <c r="AI9" s="320"/>
    </row>
    <row r="10" spans="1:35" ht="21.75">
      <c r="A10" s="333">
        <v>10949</v>
      </c>
      <c r="B10" s="34">
        <v>8</v>
      </c>
      <c r="C10" s="83" t="s">
        <v>946</v>
      </c>
      <c r="D10" s="277" t="s">
        <v>945</v>
      </c>
      <c r="E10" s="446" t="s">
        <v>509</v>
      </c>
      <c r="F10" s="30">
        <v>1</v>
      </c>
      <c r="G10" s="29" t="s">
        <v>1386</v>
      </c>
      <c r="H10" s="33">
        <v>60</v>
      </c>
      <c r="I10" s="33" t="s">
        <v>390</v>
      </c>
      <c r="J10" s="128">
        <v>335</v>
      </c>
      <c r="K10" s="347">
        <v>419</v>
      </c>
      <c r="L10" s="120">
        <v>348</v>
      </c>
      <c r="M10" s="449">
        <v>353</v>
      </c>
      <c r="N10" s="450">
        <v>13</v>
      </c>
      <c r="O10" s="208">
        <f aca="true" t="shared" si="8" ref="O10:O17">M10-N10</f>
        <v>340</v>
      </c>
      <c r="P10" s="368">
        <v>490.56</v>
      </c>
      <c r="Q10" s="59">
        <f t="shared" si="0"/>
        <v>166790.4</v>
      </c>
      <c r="R10" s="33">
        <v>90</v>
      </c>
      <c r="S10" s="35">
        <f t="shared" si="1"/>
        <v>44150.4</v>
      </c>
      <c r="T10" s="122">
        <v>80</v>
      </c>
      <c r="U10" s="56">
        <f t="shared" si="2"/>
        <v>39244.8</v>
      </c>
      <c r="V10" s="33">
        <v>90</v>
      </c>
      <c r="W10" s="35">
        <f t="shared" si="3"/>
        <v>44150.4</v>
      </c>
      <c r="X10" s="122">
        <v>80</v>
      </c>
      <c r="Y10" s="56">
        <f t="shared" si="4"/>
        <v>39244.8</v>
      </c>
      <c r="Z10" s="83"/>
      <c r="AA10" s="327">
        <f t="shared" si="5"/>
        <v>340</v>
      </c>
      <c r="AB10" s="327">
        <f t="shared" si="6"/>
        <v>0</v>
      </c>
      <c r="AC10" s="311">
        <f t="shared" si="7"/>
        <v>85</v>
      </c>
      <c r="AD10" s="358"/>
      <c r="AE10" s="358"/>
      <c r="AH10" s="294"/>
      <c r="AI10" s="320"/>
    </row>
    <row r="11" spans="1:35" ht="21.75">
      <c r="A11" s="333">
        <v>10949</v>
      </c>
      <c r="B11" s="34">
        <v>9</v>
      </c>
      <c r="C11" s="83" t="s">
        <v>948</v>
      </c>
      <c r="D11" s="277" t="s">
        <v>947</v>
      </c>
      <c r="E11" s="260" t="s">
        <v>106</v>
      </c>
      <c r="F11" s="30">
        <v>1</v>
      </c>
      <c r="G11" s="29" t="s">
        <v>1397</v>
      </c>
      <c r="H11" s="33">
        <v>1</v>
      </c>
      <c r="I11" s="33" t="s">
        <v>404</v>
      </c>
      <c r="J11" s="128">
        <v>4</v>
      </c>
      <c r="K11" s="347">
        <v>0</v>
      </c>
      <c r="L11" s="120">
        <v>0</v>
      </c>
      <c r="M11" s="449">
        <v>15</v>
      </c>
      <c r="N11" s="450">
        <v>0</v>
      </c>
      <c r="O11" s="208">
        <f t="shared" si="8"/>
        <v>15</v>
      </c>
      <c r="P11" s="368">
        <v>664</v>
      </c>
      <c r="Q11" s="59">
        <f t="shared" si="0"/>
        <v>9960</v>
      </c>
      <c r="R11" s="33">
        <v>0</v>
      </c>
      <c r="S11" s="35">
        <f t="shared" si="1"/>
        <v>0</v>
      </c>
      <c r="T11" s="122">
        <v>15</v>
      </c>
      <c r="U11" s="56">
        <f t="shared" si="2"/>
        <v>9960</v>
      </c>
      <c r="V11" s="33">
        <v>0</v>
      </c>
      <c r="W11" s="35">
        <f t="shared" si="3"/>
        <v>0</v>
      </c>
      <c r="X11" s="122">
        <v>0</v>
      </c>
      <c r="Y11" s="56">
        <f t="shared" si="4"/>
        <v>0</v>
      </c>
      <c r="Z11" s="83"/>
      <c r="AA11" s="327">
        <f t="shared" si="5"/>
        <v>15</v>
      </c>
      <c r="AB11" s="327">
        <f t="shared" si="6"/>
        <v>0</v>
      </c>
      <c r="AC11" s="311">
        <f t="shared" si="7"/>
        <v>3.75</v>
      </c>
      <c r="AD11" s="358"/>
      <c r="AE11" s="358"/>
      <c r="AH11" s="294"/>
      <c r="AI11" s="320"/>
    </row>
    <row r="12" spans="1:35" ht="21.75">
      <c r="A12" s="333">
        <v>10949</v>
      </c>
      <c r="B12" s="34">
        <v>10</v>
      </c>
      <c r="C12" s="83" t="s">
        <v>983</v>
      </c>
      <c r="D12" s="277" t="s">
        <v>982</v>
      </c>
      <c r="E12" s="260" t="s">
        <v>536</v>
      </c>
      <c r="F12" s="30">
        <v>1</v>
      </c>
      <c r="G12" s="29" t="s">
        <v>1389</v>
      </c>
      <c r="H12" s="33">
        <v>1</v>
      </c>
      <c r="I12" s="33" t="s">
        <v>521</v>
      </c>
      <c r="J12" s="128">
        <v>1731</v>
      </c>
      <c r="K12" s="347">
        <v>1121</v>
      </c>
      <c r="L12" s="120">
        <v>809.3333333333333</v>
      </c>
      <c r="M12" s="449">
        <v>0</v>
      </c>
      <c r="N12" s="450">
        <v>0</v>
      </c>
      <c r="O12" s="208">
        <f t="shared" si="8"/>
        <v>0</v>
      </c>
      <c r="P12" s="368">
        <v>174.18</v>
      </c>
      <c r="Q12" s="59">
        <f t="shared" si="0"/>
        <v>0</v>
      </c>
      <c r="R12" s="33">
        <v>0</v>
      </c>
      <c r="S12" s="35">
        <f t="shared" si="1"/>
        <v>0</v>
      </c>
      <c r="T12" s="122">
        <v>0</v>
      </c>
      <c r="U12" s="56">
        <f t="shared" si="2"/>
        <v>0</v>
      </c>
      <c r="V12" s="33">
        <v>0</v>
      </c>
      <c r="W12" s="35">
        <f t="shared" si="3"/>
        <v>0</v>
      </c>
      <c r="X12" s="122">
        <v>0</v>
      </c>
      <c r="Y12" s="56">
        <f t="shared" si="4"/>
        <v>0</v>
      </c>
      <c r="Z12" s="83"/>
      <c r="AA12" s="327">
        <f t="shared" si="5"/>
        <v>0</v>
      </c>
      <c r="AB12" s="327">
        <f t="shared" si="6"/>
        <v>0</v>
      </c>
      <c r="AC12" s="311">
        <f t="shared" si="7"/>
        <v>0</v>
      </c>
      <c r="AD12" s="358"/>
      <c r="AE12" s="358"/>
      <c r="AH12" s="294"/>
      <c r="AI12" s="320"/>
    </row>
    <row r="13" spans="1:35" ht="21.75">
      <c r="A13" s="333">
        <v>10949</v>
      </c>
      <c r="B13" s="34">
        <v>11</v>
      </c>
      <c r="C13" s="83" t="s">
        <v>989</v>
      </c>
      <c r="D13" s="277" t="s">
        <v>988</v>
      </c>
      <c r="E13" s="260" t="s">
        <v>120</v>
      </c>
      <c r="F13" s="30">
        <v>1</v>
      </c>
      <c r="G13" s="29" t="s">
        <v>1386</v>
      </c>
      <c r="H13" s="33">
        <v>500</v>
      </c>
      <c r="I13" s="33" t="s">
        <v>390</v>
      </c>
      <c r="J13" s="128">
        <v>68</v>
      </c>
      <c r="K13" s="347">
        <v>62</v>
      </c>
      <c r="L13" s="120">
        <v>81.33333333333333</v>
      </c>
      <c r="M13" s="449">
        <v>89</v>
      </c>
      <c r="N13" s="450">
        <v>4</v>
      </c>
      <c r="O13" s="208">
        <f t="shared" si="8"/>
        <v>85</v>
      </c>
      <c r="P13" s="368">
        <v>63</v>
      </c>
      <c r="Q13" s="59">
        <f t="shared" si="0"/>
        <v>5355</v>
      </c>
      <c r="R13" s="32">
        <v>25</v>
      </c>
      <c r="S13" s="35">
        <f t="shared" si="1"/>
        <v>1575</v>
      </c>
      <c r="T13" s="122">
        <v>20</v>
      </c>
      <c r="U13" s="56">
        <f t="shared" si="2"/>
        <v>1260</v>
      </c>
      <c r="V13" s="32">
        <v>20</v>
      </c>
      <c r="W13" s="35">
        <f t="shared" si="3"/>
        <v>1260</v>
      </c>
      <c r="X13" s="122">
        <v>20</v>
      </c>
      <c r="Y13" s="56">
        <f t="shared" si="4"/>
        <v>1260</v>
      </c>
      <c r="Z13" s="83"/>
      <c r="AA13" s="327">
        <f t="shared" si="5"/>
        <v>85</v>
      </c>
      <c r="AB13" s="327">
        <f t="shared" si="6"/>
        <v>0</v>
      </c>
      <c r="AC13" s="311">
        <f t="shared" si="7"/>
        <v>21.25</v>
      </c>
      <c r="AD13" s="358"/>
      <c r="AE13" s="358"/>
      <c r="AH13" s="294"/>
      <c r="AI13" s="320"/>
    </row>
    <row r="14" spans="1:35" ht="37.5">
      <c r="A14" s="333">
        <v>10949</v>
      </c>
      <c r="B14" s="34">
        <v>12</v>
      </c>
      <c r="C14" s="83" t="s">
        <v>1007</v>
      </c>
      <c r="D14" s="277" t="s">
        <v>1005</v>
      </c>
      <c r="E14" s="444" t="s">
        <v>537</v>
      </c>
      <c r="F14" s="30">
        <v>1</v>
      </c>
      <c r="G14" s="52" t="s">
        <v>1386</v>
      </c>
      <c r="H14" s="33">
        <v>60</v>
      </c>
      <c r="I14" s="33" t="s">
        <v>390</v>
      </c>
      <c r="J14" s="46">
        <v>44</v>
      </c>
      <c r="K14" s="348">
        <v>197.5</v>
      </c>
      <c r="L14" s="120">
        <v>904</v>
      </c>
      <c r="M14" s="449">
        <v>882</v>
      </c>
      <c r="N14" s="450">
        <v>152</v>
      </c>
      <c r="O14" s="208">
        <f t="shared" si="8"/>
        <v>730</v>
      </c>
      <c r="P14" s="368">
        <v>186.8</v>
      </c>
      <c r="Q14" s="59">
        <f t="shared" si="0"/>
        <v>136364</v>
      </c>
      <c r="R14" s="33">
        <v>180</v>
      </c>
      <c r="S14" s="35">
        <f t="shared" si="1"/>
        <v>33624</v>
      </c>
      <c r="T14" s="122">
        <v>190</v>
      </c>
      <c r="U14" s="56">
        <f t="shared" si="2"/>
        <v>35492</v>
      </c>
      <c r="V14" s="33">
        <v>180</v>
      </c>
      <c r="W14" s="35">
        <f t="shared" si="3"/>
        <v>33624</v>
      </c>
      <c r="X14" s="122">
        <v>180</v>
      </c>
      <c r="Y14" s="56">
        <f t="shared" si="4"/>
        <v>33624</v>
      </c>
      <c r="Z14" s="83"/>
      <c r="AA14" s="327">
        <f t="shared" si="5"/>
        <v>730</v>
      </c>
      <c r="AB14" s="327">
        <f t="shared" si="6"/>
        <v>0</v>
      </c>
      <c r="AC14" s="311">
        <f t="shared" si="7"/>
        <v>182.5</v>
      </c>
      <c r="AD14" s="358"/>
      <c r="AE14" s="358"/>
      <c r="AH14" s="294"/>
      <c r="AI14" s="320"/>
    </row>
    <row r="15" spans="1:35" ht="21.75">
      <c r="A15" s="333">
        <v>10949</v>
      </c>
      <c r="B15" s="34">
        <v>13</v>
      </c>
      <c r="C15" s="83" t="s">
        <v>1006</v>
      </c>
      <c r="D15" s="277" t="s">
        <v>1005</v>
      </c>
      <c r="E15" s="446" t="s">
        <v>124</v>
      </c>
      <c r="F15" s="30">
        <v>1</v>
      </c>
      <c r="G15" s="29" t="s">
        <v>1386</v>
      </c>
      <c r="H15" s="33">
        <v>60</v>
      </c>
      <c r="I15" s="33" t="s">
        <v>390</v>
      </c>
      <c r="J15" s="46">
        <v>367</v>
      </c>
      <c r="K15" s="348">
        <v>282</v>
      </c>
      <c r="L15" s="120">
        <v>202.66666666666669</v>
      </c>
      <c r="M15" s="449">
        <v>140</v>
      </c>
      <c r="N15" s="450">
        <v>0</v>
      </c>
      <c r="O15" s="208">
        <f t="shared" si="8"/>
        <v>140</v>
      </c>
      <c r="P15" s="368">
        <v>187.38</v>
      </c>
      <c r="Q15" s="59">
        <f t="shared" si="0"/>
        <v>26233.2</v>
      </c>
      <c r="R15" s="33">
        <v>35</v>
      </c>
      <c r="S15" s="35">
        <f t="shared" si="1"/>
        <v>6558.3</v>
      </c>
      <c r="T15" s="122">
        <v>35</v>
      </c>
      <c r="U15" s="56">
        <f t="shared" si="2"/>
        <v>6558.3</v>
      </c>
      <c r="V15" s="33">
        <v>35</v>
      </c>
      <c r="W15" s="35">
        <f t="shared" si="3"/>
        <v>6558.3</v>
      </c>
      <c r="X15" s="122">
        <v>35</v>
      </c>
      <c r="Y15" s="56">
        <f t="shared" si="4"/>
        <v>6558.3</v>
      </c>
      <c r="Z15" s="83"/>
      <c r="AA15" s="327">
        <f t="shared" si="5"/>
        <v>140</v>
      </c>
      <c r="AB15" s="327">
        <f t="shared" si="6"/>
        <v>0</v>
      </c>
      <c r="AC15" s="311">
        <f t="shared" si="7"/>
        <v>35</v>
      </c>
      <c r="AD15" s="358"/>
      <c r="AE15" s="358"/>
      <c r="AH15" s="294"/>
      <c r="AI15" s="320"/>
    </row>
    <row r="16" spans="1:35" ht="21.75">
      <c r="A16" s="333">
        <v>10949</v>
      </c>
      <c r="B16" s="34">
        <v>14</v>
      </c>
      <c r="C16" s="83"/>
      <c r="D16" s="277" t="s">
        <v>1008</v>
      </c>
      <c r="E16" s="445" t="s">
        <v>606</v>
      </c>
      <c r="F16" s="30">
        <v>1</v>
      </c>
      <c r="G16" s="40" t="s">
        <v>1395</v>
      </c>
      <c r="H16" s="38">
        <v>60</v>
      </c>
      <c r="I16" s="38" t="s">
        <v>1391</v>
      </c>
      <c r="J16" s="33">
        <v>0</v>
      </c>
      <c r="K16" s="348">
        <v>6</v>
      </c>
      <c r="L16" s="120">
        <v>0</v>
      </c>
      <c r="M16" s="449">
        <f>(J16+K16+L16)/3*1.1</f>
        <v>2.2</v>
      </c>
      <c r="N16" s="450">
        <v>0</v>
      </c>
      <c r="O16" s="208">
        <f t="shared" si="8"/>
        <v>2.2</v>
      </c>
      <c r="P16" s="373">
        <v>60</v>
      </c>
      <c r="Q16" s="59">
        <f t="shared" si="0"/>
        <v>132</v>
      </c>
      <c r="R16" s="33">
        <v>1</v>
      </c>
      <c r="S16" s="35">
        <f t="shared" si="1"/>
        <v>60</v>
      </c>
      <c r="T16" s="122">
        <v>0</v>
      </c>
      <c r="U16" s="56">
        <f t="shared" si="2"/>
        <v>0</v>
      </c>
      <c r="V16" s="33">
        <v>1</v>
      </c>
      <c r="W16" s="35">
        <f t="shared" si="3"/>
        <v>60</v>
      </c>
      <c r="X16" s="122">
        <v>0</v>
      </c>
      <c r="Y16" s="56">
        <f t="shared" si="4"/>
        <v>0</v>
      </c>
      <c r="Z16" s="83"/>
      <c r="AA16" s="327">
        <f t="shared" si="5"/>
        <v>2</v>
      </c>
      <c r="AB16" s="327">
        <f t="shared" si="6"/>
        <v>0.20000000000000018</v>
      </c>
      <c r="AC16" s="311">
        <f t="shared" si="7"/>
        <v>0.55</v>
      </c>
      <c r="AD16" s="358"/>
      <c r="AE16" s="358"/>
      <c r="AH16" s="294"/>
      <c r="AI16" s="320"/>
    </row>
    <row r="17" spans="1:35" ht="21.75">
      <c r="A17" s="333">
        <v>10949</v>
      </c>
      <c r="B17" s="34">
        <v>15</v>
      </c>
      <c r="C17" s="83" t="s">
        <v>1022</v>
      </c>
      <c r="D17" s="277" t="s">
        <v>1021</v>
      </c>
      <c r="E17" s="446" t="s">
        <v>540</v>
      </c>
      <c r="F17" s="30">
        <v>1</v>
      </c>
      <c r="G17" s="29" t="s">
        <v>1386</v>
      </c>
      <c r="H17" s="33">
        <v>120</v>
      </c>
      <c r="I17" s="33" t="s">
        <v>390</v>
      </c>
      <c r="J17" s="128">
        <v>197</v>
      </c>
      <c r="K17" s="347">
        <v>142</v>
      </c>
      <c r="L17" s="120">
        <v>100</v>
      </c>
      <c r="M17" s="449">
        <v>140</v>
      </c>
      <c r="N17" s="450">
        <v>20</v>
      </c>
      <c r="O17" s="208">
        <f t="shared" si="8"/>
        <v>120</v>
      </c>
      <c r="P17" s="368">
        <v>1574.06</v>
      </c>
      <c r="Q17" s="59">
        <f t="shared" si="0"/>
        <v>188887.19999999998</v>
      </c>
      <c r="R17" s="33">
        <v>30</v>
      </c>
      <c r="S17" s="35">
        <f t="shared" si="1"/>
        <v>47221.799999999996</v>
      </c>
      <c r="T17" s="122">
        <v>30</v>
      </c>
      <c r="U17" s="56">
        <f t="shared" si="2"/>
        <v>47221.799999999996</v>
      </c>
      <c r="V17" s="33">
        <v>30</v>
      </c>
      <c r="W17" s="35">
        <f t="shared" si="3"/>
        <v>47221.799999999996</v>
      </c>
      <c r="X17" s="122">
        <v>30</v>
      </c>
      <c r="Y17" s="56">
        <f t="shared" si="4"/>
        <v>47221.799999999996</v>
      </c>
      <c r="Z17" s="83"/>
      <c r="AA17" s="327">
        <f t="shared" si="5"/>
        <v>120</v>
      </c>
      <c r="AB17" s="327">
        <f t="shared" si="6"/>
        <v>0</v>
      </c>
      <c r="AC17" s="311">
        <f t="shared" si="7"/>
        <v>30</v>
      </c>
      <c r="AD17" s="358"/>
      <c r="AE17" s="358"/>
      <c r="AH17" s="294"/>
      <c r="AI17" s="320"/>
    </row>
    <row r="18" spans="1:35" ht="21.75">
      <c r="A18" s="333">
        <v>10949</v>
      </c>
      <c r="B18" s="34">
        <v>16</v>
      </c>
      <c r="C18" s="83" t="s">
        <v>1036</v>
      </c>
      <c r="D18" s="277" t="s">
        <v>1035</v>
      </c>
      <c r="E18" s="260" t="s">
        <v>132</v>
      </c>
      <c r="F18" s="30">
        <v>1</v>
      </c>
      <c r="G18" s="29" t="s">
        <v>1389</v>
      </c>
      <c r="H18" s="33">
        <v>1</v>
      </c>
      <c r="I18" s="33" t="s">
        <v>407</v>
      </c>
      <c r="J18" s="46">
        <v>0</v>
      </c>
      <c r="K18" s="348">
        <v>0</v>
      </c>
      <c r="L18" s="120">
        <v>0</v>
      </c>
      <c r="M18" s="329">
        <v>15</v>
      </c>
      <c r="N18" s="387">
        <v>0</v>
      </c>
      <c r="O18" s="208">
        <v>15</v>
      </c>
      <c r="P18" s="369">
        <v>664</v>
      </c>
      <c r="Q18" s="59">
        <f>P18*O18</f>
        <v>9960</v>
      </c>
      <c r="R18" s="33">
        <v>0</v>
      </c>
      <c r="S18" s="35">
        <f t="shared" si="1"/>
        <v>0</v>
      </c>
      <c r="T18" s="122">
        <v>15</v>
      </c>
      <c r="U18" s="56">
        <f t="shared" si="2"/>
        <v>9960</v>
      </c>
      <c r="V18" s="33">
        <v>0</v>
      </c>
      <c r="W18" s="35">
        <f t="shared" si="3"/>
        <v>0</v>
      </c>
      <c r="X18" s="122">
        <v>0</v>
      </c>
      <c r="Y18" s="56">
        <f t="shared" si="4"/>
        <v>0</v>
      </c>
      <c r="Z18" s="83"/>
      <c r="AA18" s="327">
        <f t="shared" si="5"/>
        <v>15</v>
      </c>
      <c r="AB18" s="327">
        <f t="shared" si="6"/>
        <v>0</v>
      </c>
      <c r="AC18" s="311">
        <f t="shared" si="7"/>
        <v>3.75</v>
      </c>
      <c r="AD18" s="358"/>
      <c r="AE18" s="358"/>
      <c r="AH18" s="294"/>
      <c r="AI18" s="320"/>
    </row>
    <row r="19" spans="1:35" ht="21.75">
      <c r="A19" s="333">
        <v>10949</v>
      </c>
      <c r="B19" s="34">
        <v>17</v>
      </c>
      <c r="C19" s="83" t="s">
        <v>1074</v>
      </c>
      <c r="D19" s="277" t="s">
        <v>1073</v>
      </c>
      <c r="E19" s="446" t="s">
        <v>434</v>
      </c>
      <c r="F19" s="30">
        <v>1</v>
      </c>
      <c r="G19" s="29" t="s">
        <v>1395</v>
      </c>
      <c r="H19" s="33">
        <v>60</v>
      </c>
      <c r="I19" s="33" t="s">
        <v>1391</v>
      </c>
      <c r="J19" s="128">
        <v>0</v>
      </c>
      <c r="K19" s="347">
        <v>6</v>
      </c>
      <c r="L19" s="120">
        <v>0</v>
      </c>
      <c r="M19" s="449">
        <v>2.2</v>
      </c>
      <c r="N19" s="450">
        <v>0</v>
      </c>
      <c r="O19" s="208">
        <f>M19-N19</f>
        <v>2.2</v>
      </c>
      <c r="P19" s="368">
        <v>65</v>
      </c>
      <c r="Q19" s="59">
        <f aca="true" t="shared" si="9" ref="Q19:Q36">O19*P19</f>
        <v>143</v>
      </c>
      <c r="R19" s="33">
        <v>1</v>
      </c>
      <c r="S19" s="35">
        <f t="shared" si="1"/>
        <v>65</v>
      </c>
      <c r="T19" s="122">
        <v>0</v>
      </c>
      <c r="U19" s="56">
        <f t="shared" si="2"/>
        <v>0</v>
      </c>
      <c r="V19" s="33">
        <v>1</v>
      </c>
      <c r="W19" s="35">
        <f t="shared" si="3"/>
        <v>65</v>
      </c>
      <c r="X19" s="122">
        <v>0</v>
      </c>
      <c r="Y19" s="56">
        <f t="shared" si="4"/>
        <v>0</v>
      </c>
      <c r="Z19" s="83"/>
      <c r="AA19" s="327">
        <f t="shared" si="5"/>
        <v>2</v>
      </c>
      <c r="AB19" s="327">
        <f t="shared" si="6"/>
        <v>0.20000000000000018</v>
      </c>
      <c r="AC19" s="311">
        <f t="shared" si="7"/>
        <v>0.55</v>
      </c>
      <c r="AD19" s="358"/>
      <c r="AE19" s="358"/>
      <c r="AH19" s="294"/>
      <c r="AI19" s="320"/>
    </row>
    <row r="20" spans="1:35" ht="21.75">
      <c r="A20" s="333">
        <v>10949</v>
      </c>
      <c r="B20" s="34">
        <v>18</v>
      </c>
      <c r="C20" s="83" t="s">
        <v>1076</v>
      </c>
      <c r="D20" s="277" t="s">
        <v>1075</v>
      </c>
      <c r="E20" s="446" t="s">
        <v>142</v>
      </c>
      <c r="F20" s="30">
        <v>1</v>
      </c>
      <c r="G20" s="29" t="s">
        <v>1386</v>
      </c>
      <c r="H20" s="33">
        <v>60</v>
      </c>
      <c r="I20" s="33" t="s">
        <v>390</v>
      </c>
      <c r="J20" s="128">
        <v>58</v>
      </c>
      <c r="K20" s="347">
        <v>130</v>
      </c>
      <c r="L20" s="120">
        <v>170.66666666666666</v>
      </c>
      <c r="M20" s="449">
        <v>152</v>
      </c>
      <c r="N20" s="450">
        <v>12</v>
      </c>
      <c r="O20" s="208">
        <f>M20-N20</f>
        <v>140</v>
      </c>
      <c r="P20" s="368">
        <v>289.47</v>
      </c>
      <c r="Q20" s="59">
        <f t="shared" si="9"/>
        <v>40525.8</v>
      </c>
      <c r="R20" s="33">
        <v>35</v>
      </c>
      <c r="S20" s="35">
        <f t="shared" si="1"/>
        <v>10131.45</v>
      </c>
      <c r="T20" s="122">
        <v>35</v>
      </c>
      <c r="U20" s="56">
        <f t="shared" si="2"/>
        <v>10131.45</v>
      </c>
      <c r="V20" s="33">
        <v>35</v>
      </c>
      <c r="W20" s="35">
        <f t="shared" si="3"/>
        <v>10131.45</v>
      </c>
      <c r="X20" s="122">
        <v>35</v>
      </c>
      <c r="Y20" s="56">
        <f t="shared" si="4"/>
        <v>10131.45</v>
      </c>
      <c r="Z20" s="83"/>
      <c r="AA20" s="327">
        <f t="shared" si="5"/>
        <v>140</v>
      </c>
      <c r="AB20" s="327">
        <f t="shared" si="6"/>
        <v>0</v>
      </c>
      <c r="AC20" s="311">
        <f t="shared" si="7"/>
        <v>35</v>
      </c>
      <c r="AD20" s="358"/>
      <c r="AE20" s="358"/>
      <c r="AH20" s="294"/>
      <c r="AI20" s="320"/>
    </row>
    <row r="21" spans="1:35" s="399" customFormat="1" ht="21.75">
      <c r="A21" s="370">
        <v>10949</v>
      </c>
      <c r="B21" s="34">
        <v>19</v>
      </c>
      <c r="C21" s="83"/>
      <c r="D21" s="277"/>
      <c r="E21" s="260" t="s">
        <v>1524</v>
      </c>
      <c r="F21" s="30">
        <v>2</v>
      </c>
      <c r="G21" s="29" t="s">
        <v>1386</v>
      </c>
      <c r="H21" s="33">
        <v>30</v>
      </c>
      <c r="I21" s="33" t="s">
        <v>390</v>
      </c>
      <c r="J21" s="129">
        <v>0</v>
      </c>
      <c r="K21" s="347">
        <v>2100</v>
      </c>
      <c r="L21" s="120">
        <v>0</v>
      </c>
      <c r="M21" s="449">
        <v>0</v>
      </c>
      <c r="N21" s="450">
        <v>340</v>
      </c>
      <c r="O21" s="208">
        <v>0</v>
      </c>
      <c r="P21" s="368">
        <v>53.5</v>
      </c>
      <c r="Q21" s="59">
        <f t="shared" si="9"/>
        <v>0</v>
      </c>
      <c r="R21" s="33">
        <v>0</v>
      </c>
      <c r="S21" s="35">
        <f t="shared" si="1"/>
        <v>0</v>
      </c>
      <c r="T21" s="122">
        <v>0</v>
      </c>
      <c r="U21" s="56">
        <f t="shared" si="2"/>
        <v>0</v>
      </c>
      <c r="V21" s="33">
        <v>0</v>
      </c>
      <c r="W21" s="35">
        <f t="shared" si="3"/>
        <v>0</v>
      </c>
      <c r="X21" s="122">
        <v>0</v>
      </c>
      <c r="Y21" s="56">
        <f t="shared" si="4"/>
        <v>0</v>
      </c>
      <c r="Z21" s="83"/>
      <c r="AA21" s="327">
        <f t="shared" si="5"/>
        <v>0</v>
      </c>
      <c r="AB21" s="327">
        <f t="shared" si="6"/>
        <v>0</v>
      </c>
      <c r="AC21" s="311">
        <f t="shared" si="7"/>
        <v>0</v>
      </c>
      <c r="AD21" s="358"/>
      <c r="AE21" s="358"/>
      <c r="AH21" s="401"/>
      <c r="AI21" s="402"/>
    </row>
    <row r="22" spans="1:35" ht="21.75">
      <c r="A22" s="333">
        <v>10949</v>
      </c>
      <c r="B22" s="34">
        <v>20</v>
      </c>
      <c r="C22" s="83" t="s">
        <v>1171</v>
      </c>
      <c r="D22" s="277" t="s">
        <v>1170</v>
      </c>
      <c r="E22" s="260" t="s">
        <v>175</v>
      </c>
      <c r="F22" s="30">
        <v>1</v>
      </c>
      <c r="G22" s="29" t="s">
        <v>1386</v>
      </c>
      <c r="H22" s="33">
        <v>500</v>
      </c>
      <c r="I22" s="33" t="s">
        <v>390</v>
      </c>
      <c r="J22" s="46">
        <v>10</v>
      </c>
      <c r="K22" s="348">
        <v>14</v>
      </c>
      <c r="L22" s="120">
        <v>17.333333333333332</v>
      </c>
      <c r="M22" s="449">
        <v>19</v>
      </c>
      <c r="N22" s="450">
        <v>1</v>
      </c>
      <c r="O22" s="208">
        <f>M22-N22</f>
        <v>18</v>
      </c>
      <c r="P22" s="368">
        <v>550</v>
      </c>
      <c r="Q22" s="59">
        <f t="shared" si="9"/>
        <v>9900</v>
      </c>
      <c r="R22" s="368">
        <v>5</v>
      </c>
      <c r="S22" s="371">
        <f t="shared" si="1"/>
        <v>2750</v>
      </c>
      <c r="T22" s="396">
        <v>4</v>
      </c>
      <c r="U22" s="397">
        <f t="shared" si="2"/>
        <v>2200</v>
      </c>
      <c r="V22" s="368">
        <v>5</v>
      </c>
      <c r="W22" s="371">
        <f t="shared" si="3"/>
        <v>2750</v>
      </c>
      <c r="X22" s="396">
        <v>4</v>
      </c>
      <c r="Y22" s="397">
        <f t="shared" si="4"/>
        <v>2200</v>
      </c>
      <c r="Z22" s="390"/>
      <c r="AA22" s="398">
        <f t="shared" si="5"/>
        <v>18</v>
      </c>
      <c r="AB22" s="327">
        <f t="shared" si="6"/>
        <v>0</v>
      </c>
      <c r="AC22" s="311">
        <f t="shared" si="7"/>
        <v>4.5</v>
      </c>
      <c r="AD22" s="400"/>
      <c r="AE22" s="400"/>
      <c r="AH22" s="294"/>
      <c r="AI22" s="320"/>
    </row>
    <row r="23" spans="1:35" ht="21.75">
      <c r="A23" s="333">
        <v>10949</v>
      </c>
      <c r="B23" s="34">
        <v>21</v>
      </c>
      <c r="C23" s="83" t="s">
        <v>1187</v>
      </c>
      <c r="D23" s="277" t="s">
        <v>1186</v>
      </c>
      <c r="E23" s="260" t="s">
        <v>182</v>
      </c>
      <c r="F23" s="30">
        <v>1</v>
      </c>
      <c r="G23" s="29" t="s">
        <v>1393</v>
      </c>
      <c r="H23" s="33">
        <v>100</v>
      </c>
      <c r="I23" s="33" t="s">
        <v>1394</v>
      </c>
      <c r="J23" s="46">
        <v>62</v>
      </c>
      <c r="K23" s="348">
        <v>89</v>
      </c>
      <c r="L23" s="120">
        <v>110.66666666666666</v>
      </c>
      <c r="M23" s="449">
        <v>116</v>
      </c>
      <c r="N23" s="450">
        <v>26</v>
      </c>
      <c r="O23" s="208">
        <f>M23-N23</f>
        <v>90</v>
      </c>
      <c r="P23" s="368">
        <v>256</v>
      </c>
      <c r="Q23" s="59">
        <f t="shared" si="9"/>
        <v>23040</v>
      </c>
      <c r="R23" s="33">
        <v>23</v>
      </c>
      <c r="S23" s="35">
        <f t="shared" si="1"/>
        <v>5888</v>
      </c>
      <c r="T23" s="122">
        <v>22</v>
      </c>
      <c r="U23" s="56">
        <f t="shared" si="2"/>
        <v>5632</v>
      </c>
      <c r="V23" s="33">
        <v>23</v>
      </c>
      <c r="W23" s="35">
        <f t="shared" si="3"/>
        <v>5888</v>
      </c>
      <c r="X23" s="122">
        <v>22</v>
      </c>
      <c r="Y23" s="56">
        <f t="shared" si="4"/>
        <v>5632</v>
      </c>
      <c r="Z23" s="83"/>
      <c r="AA23" s="327">
        <f t="shared" si="5"/>
        <v>90</v>
      </c>
      <c r="AB23" s="327">
        <f t="shared" si="6"/>
        <v>0</v>
      </c>
      <c r="AC23" s="311">
        <f t="shared" si="7"/>
        <v>22.5</v>
      </c>
      <c r="AD23" s="358"/>
      <c r="AE23" s="358"/>
      <c r="AH23" s="294"/>
      <c r="AI23" s="320"/>
    </row>
    <row r="24" spans="1:35" ht="21.75">
      <c r="A24" s="37">
        <v>10949</v>
      </c>
      <c r="B24" s="34">
        <v>22</v>
      </c>
      <c r="C24" s="83" t="s">
        <v>1189</v>
      </c>
      <c r="D24" s="277" t="s">
        <v>1188</v>
      </c>
      <c r="E24" s="260" t="s">
        <v>183</v>
      </c>
      <c r="F24" s="30">
        <v>1</v>
      </c>
      <c r="G24" s="29" t="s">
        <v>1393</v>
      </c>
      <c r="H24" s="33">
        <v>100</v>
      </c>
      <c r="I24" s="33" t="s">
        <v>1394</v>
      </c>
      <c r="J24" s="46">
        <v>74</v>
      </c>
      <c r="K24" s="348">
        <v>67</v>
      </c>
      <c r="L24" s="120">
        <v>72</v>
      </c>
      <c r="M24" s="449">
        <f>(J24+K24+L24)/3*1.1</f>
        <v>78.10000000000001</v>
      </c>
      <c r="N24" s="450">
        <v>18</v>
      </c>
      <c r="O24" s="208">
        <v>60</v>
      </c>
      <c r="P24" s="368">
        <v>352</v>
      </c>
      <c r="Q24" s="59">
        <f t="shared" si="9"/>
        <v>21120</v>
      </c>
      <c r="R24" s="32">
        <v>15</v>
      </c>
      <c r="S24" s="35">
        <f t="shared" si="1"/>
        <v>5280</v>
      </c>
      <c r="T24" s="122">
        <v>15</v>
      </c>
      <c r="U24" s="56">
        <f t="shared" si="2"/>
        <v>5280</v>
      </c>
      <c r="V24" s="32">
        <v>15</v>
      </c>
      <c r="W24" s="35">
        <f t="shared" si="3"/>
        <v>5280</v>
      </c>
      <c r="X24" s="122">
        <v>15</v>
      </c>
      <c r="Y24" s="56">
        <f t="shared" si="4"/>
        <v>5280</v>
      </c>
      <c r="Z24" s="83"/>
      <c r="AA24" s="327">
        <f t="shared" si="5"/>
        <v>60</v>
      </c>
      <c r="AB24" s="327">
        <f t="shared" si="6"/>
        <v>0</v>
      </c>
      <c r="AC24" s="311">
        <f t="shared" si="7"/>
        <v>15</v>
      </c>
      <c r="AD24" s="358"/>
      <c r="AE24" s="358"/>
      <c r="AH24" s="294"/>
      <c r="AI24" s="320"/>
    </row>
    <row r="25" spans="1:35" ht="21.75">
      <c r="A25" s="333">
        <v>10949</v>
      </c>
      <c r="B25" s="34">
        <v>23</v>
      </c>
      <c r="C25" s="83"/>
      <c r="D25" s="277"/>
      <c r="E25" s="446" t="s">
        <v>1542</v>
      </c>
      <c r="F25" s="30">
        <v>1</v>
      </c>
      <c r="G25" s="29" t="s">
        <v>1386</v>
      </c>
      <c r="H25" s="33">
        <v>30</v>
      </c>
      <c r="I25" s="33" t="s">
        <v>390</v>
      </c>
      <c r="J25" s="46">
        <v>0</v>
      </c>
      <c r="K25" s="348">
        <v>0</v>
      </c>
      <c r="L25" s="120">
        <v>0</v>
      </c>
      <c r="M25" s="449">
        <v>24</v>
      </c>
      <c r="N25" s="450">
        <v>6</v>
      </c>
      <c r="O25" s="208">
        <f>M25-N25</f>
        <v>18</v>
      </c>
      <c r="P25" s="368">
        <v>192.6</v>
      </c>
      <c r="Q25" s="59">
        <f t="shared" si="9"/>
        <v>3466.7999999999997</v>
      </c>
      <c r="R25" s="33">
        <v>5</v>
      </c>
      <c r="S25" s="35">
        <f t="shared" si="1"/>
        <v>963</v>
      </c>
      <c r="T25" s="122">
        <v>4</v>
      </c>
      <c r="U25" s="56">
        <f t="shared" si="2"/>
        <v>770.4</v>
      </c>
      <c r="V25" s="33">
        <v>5</v>
      </c>
      <c r="W25" s="35">
        <f t="shared" si="3"/>
        <v>963</v>
      </c>
      <c r="X25" s="122">
        <v>4</v>
      </c>
      <c r="Y25" s="56">
        <f t="shared" si="4"/>
        <v>770.4</v>
      </c>
      <c r="Z25" s="83"/>
      <c r="AA25" s="327">
        <f t="shared" si="5"/>
        <v>18</v>
      </c>
      <c r="AB25" s="327">
        <f t="shared" si="6"/>
        <v>0</v>
      </c>
      <c r="AC25" s="311">
        <f t="shared" si="7"/>
        <v>4.5</v>
      </c>
      <c r="AD25" s="358"/>
      <c r="AE25" s="358"/>
      <c r="AH25" s="294"/>
      <c r="AI25" s="320"/>
    </row>
    <row r="26" spans="1:37" s="232" customFormat="1" ht="21.75">
      <c r="A26" s="333">
        <v>10949</v>
      </c>
      <c r="B26" s="34">
        <v>24</v>
      </c>
      <c r="C26" s="83"/>
      <c r="D26" s="277"/>
      <c r="E26" s="264" t="s">
        <v>1543</v>
      </c>
      <c r="F26" s="30">
        <v>1</v>
      </c>
      <c r="G26" s="29" t="s">
        <v>1386</v>
      </c>
      <c r="H26" s="32">
        <v>30</v>
      </c>
      <c r="I26" s="32" t="s">
        <v>390</v>
      </c>
      <c r="J26" s="129">
        <v>0</v>
      </c>
      <c r="K26" s="349">
        <v>0</v>
      </c>
      <c r="L26" s="120">
        <v>21</v>
      </c>
      <c r="M26" s="449">
        <v>25</v>
      </c>
      <c r="N26" s="450">
        <v>0</v>
      </c>
      <c r="O26" s="208">
        <f>M26-N26</f>
        <v>25</v>
      </c>
      <c r="P26" s="368">
        <v>0</v>
      </c>
      <c r="Q26" s="59">
        <f t="shared" si="9"/>
        <v>0</v>
      </c>
      <c r="R26" s="33">
        <v>7</v>
      </c>
      <c r="S26" s="35">
        <f t="shared" si="1"/>
        <v>0</v>
      </c>
      <c r="T26" s="122">
        <v>6</v>
      </c>
      <c r="U26" s="56">
        <f t="shared" si="2"/>
        <v>0</v>
      </c>
      <c r="V26" s="33">
        <v>6</v>
      </c>
      <c r="W26" s="35">
        <f t="shared" si="3"/>
        <v>0</v>
      </c>
      <c r="X26" s="122">
        <v>6</v>
      </c>
      <c r="Y26" s="56">
        <f t="shared" si="4"/>
        <v>0</v>
      </c>
      <c r="Z26" s="83"/>
      <c r="AA26" s="327">
        <f t="shared" si="5"/>
        <v>25</v>
      </c>
      <c r="AB26" s="327">
        <f t="shared" si="6"/>
        <v>0</v>
      </c>
      <c r="AC26" s="311">
        <f t="shared" si="7"/>
        <v>6.25</v>
      </c>
      <c r="AD26" s="358"/>
      <c r="AE26" s="358"/>
      <c r="AH26" s="317"/>
      <c r="AI26" s="320"/>
      <c r="AK26"/>
    </row>
    <row r="27" spans="1:35" ht="21.75">
      <c r="A27" s="333">
        <v>10949</v>
      </c>
      <c r="B27" s="34">
        <v>25</v>
      </c>
      <c r="C27" s="129" t="s">
        <v>1245</v>
      </c>
      <c r="D27" s="337" t="s">
        <v>1244</v>
      </c>
      <c r="E27" s="279" t="s">
        <v>515</v>
      </c>
      <c r="F27" s="280">
        <v>1</v>
      </c>
      <c r="G27" s="226" t="s">
        <v>1393</v>
      </c>
      <c r="H27" s="227">
        <v>60</v>
      </c>
      <c r="I27" s="227" t="s">
        <v>1394</v>
      </c>
      <c r="J27" s="129">
        <v>0</v>
      </c>
      <c r="K27" s="347">
        <v>0</v>
      </c>
      <c r="L27" s="120">
        <v>0</v>
      </c>
      <c r="M27" s="449">
        <v>0</v>
      </c>
      <c r="N27" s="450">
        <v>0</v>
      </c>
      <c r="O27" s="208">
        <f>M27-N27</f>
        <v>0</v>
      </c>
      <c r="P27" s="368">
        <v>180</v>
      </c>
      <c r="Q27" s="59">
        <f t="shared" si="9"/>
        <v>0</v>
      </c>
      <c r="R27" s="227">
        <v>0</v>
      </c>
      <c r="S27" s="35">
        <f t="shared" si="1"/>
        <v>0</v>
      </c>
      <c r="T27" s="239">
        <v>0</v>
      </c>
      <c r="U27" s="56">
        <f t="shared" si="2"/>
        <v>0</v>
      </c>
      <c r="V27" s="227">
        <v>0</v>
      </c>
      <c r="W27" s="35">
        <f t="shared" si="3"/>
        <v>0</v>
      </c>
      <c r="X27" s="239">
        <v>0</v>
      </c>
      <c r="Y27" s="56">
        <f t="shared" si="4"/>
        <v>0</v>
      </c>
      <c r="Z27" s="129"/>
      <c r="AA27" s="327">
        <f t="shared" si="5"/>
        <v>0</v>
      </c>
      <c r="AB27" s="327">
        <f t="shared" si="6"/>
        <v>0</v>
      </c>
      <c r="AC27" s="311">
        <f t="shared" si="7"/>
        <v>0</v>
      </c>
      <c r="AD27" s="358"/>
      <c r="AE27" s="358"/>
      <c r="AH27" s="294"/>
      <c r="AI27" s="320"/>
    </row>
    <row r="28" spans="1:35" ht="21.75">
      <c r="A28" s="333">
        <v>10949</v>
      </c>
      <c r="B28" s="34">
        <v>26</v>
      </c>
      <c r="C28" s="83" t="s">
        <v>1241</v>
      </c>
      <c r="D28" s="277" t="s">
        <v>1240</v>
      </c>
      <c r="E28" s="446" t="s">
        <v>196</v>
      </c>
      <c r="F28" s="30">
        <v>1</v>
      </c>
      <c r="G28" s="29" t="s">
        <v>1393</v>
      </c>
      <c r="H28" s="33">
        <v>60</v>
      </c>
      <c r="I28" s="33" t="s">
        <v>1394</v>
      </c>
      <c r="J28" s="129">
        <v>61</v>
      </c>
      <c r="K28" s="349">
        <v>61</v>
      </c>
      <c r="L28" s="120">
        <v>22.666666666666664</v>
      </c>
      <c r="M28" s="449">
        <v>12</v>
      </c>
      <c r="N28" s="450">
        <v>37</v>
      </c>
      <c r="O28" s="208">
        <v>0</v>
      </c>
      <c r="P28" s="368">
        <v>210</v>
      </c>
      <c r="Q28" s="59">
        <f t="shared" si="9"/>
        <v>0</v>
      </c>
      <c r="R28" s="33">
        <v>0</v>
      </c>
      <c r="S28" s="35">
        <f t="shared" si="1"/>
        <v>0</v>
      </c>
      <c r="T28" s="122">
        <v>0</v>
      </c>
      <c r="U28" s="56">
        <f t="shared" si="2"/>
        <v>0</v>
      </c>
      <c r="V28" s="33">
        <v>0</v>
      </c>
      <c r="W28" s="35">
        <f t="shared" si="3"/>
        <v>0</v>
      </c>
      <c r="X28" s="122">
        <v>0</v>
      </c>
      <c r="Y28" s="56">
        <f t="shared" si="4"/>
        <v>0</v>
      </c>
      <c r="Z28" s="83"/>
      <c r="AA28" s="327">
        <f t="shared" si="5"/>
        <v>0</v>
      </c>
      <c r="AB28" s="327">
        <f t="shared" si="6"/>
        <v>0</v>
      </c>
      <c r="AC28" s="311">
        <f t="shared" si="7"/>
        <v>0</v>
      </c>
      <c r="AD28" s="358"/>
      <c r="AE28" s="358"/>
      <c r="AH28" s="294"/>
      <c r="AI28" s="320"/>
    </row>
    <row r="29" spans="1:35" ht="21.75">
      <c r="A29" s="333">
        <v>10949</v>
      </c>
      <c r="B29" s="34">
        <v>27</v>
      </c>
      <c r="C29" s="83" t="s">
        <v>1243</v>
      </c>
      <c r="D29" s="277" t="s">
        <v>1242</v>
      </c>
      <c r="E29" s="261" t="s">
        <v>549</v>
      </c>
      <c r="F29" s="30">
        <v>1</v>
      </c>
      <c r="G29" s="40" t="s">
        <v>1393</v>
      </c>
      <c r="H29" s="33">
        <v>60</v>
      </c>
      <c r="I29" s="33" t="s">
        <v>1394</v>
      </c>
      <c r="J29" s="129">
        <v>0</v>
      </c>
      <c r="K29" s="349">
        <v>0</v>
      </c>
      <c r="L29" s="120">
        <v>0</v>
      </c>
      <c r="M29" s="449">
        <v>0</v>
      </c>
      <c r="N29" s="450">
        <v>0</v>
      </c>
      <c r="O29" s="208">
        <f aca="true" t="shared" si="10" ref="O29:O36">M29-N29</f>
        <v>0</v>
      </c>
      <c r="P29" s="369">
        <v>270</v>
      </c>
      <c r="Q29" s="59">
        <f t="shared" si="9"/>
        <v>0</v>
      </c>
      <c r="R29" s="33">
        <v>0</v>
      </c>
      <c r="S29" s="35">
        <f t="shared" si="1"/>
        <v>0</v>
      </c>
      <c r="T29" s="122">
        <v>0</v>
      </c>
      <c r="U29" s="56">
        <f t="shared" si="2"/>
        <v>0</v>
      </c>
      <c r="V29" s="33">
        <v>0</v>
      </c>
      <c r="W29" s="35">
        <f t="shared" si="3"/>
        <v>0</v>
      </c>
      <c r="X29" s="122">
        <v>0</v>
      </c>
      <c r="Y29" s="56">
        <f t="shared" si="4"/>
        <v>0</v>
      </c>
      <c r="Z29" s="83"/>
      <c r="AA29" s="327">
        <f t="shared" si="5"/>
        <v>0</v>
      </c>
      <c r="AB29" s="327">
        <f t="shared" si="6"/>
        <v>0</v>
      </c>
      <c r="AC29" s="311">
        <f t="shared" si="7"/>
        <v>0</v>
      </c>
      <c r="AD29" s="358"/>
      <c r="AE29" s="358"/>
      <c r="AH29" s="294"/>
      <c r="AI29" s="320"/>
    </row>
    <row r="30" spans="1:35" ht="21.75">
      <c r="A30" s="333">
        <v>10949</v>
      </c>
      <c r="B30" s="34">
        <v>28</v>
      </c>
      <c r="C30" s="83"/>
      <c r="D30" s="277"/>
      <c r="E30" s="445" t="s">
        <v>1582</v>
      </c>
      <c r="F30" s="30">
        <v>1</v>
      </c>
      <c r="G30" s="40" t="s">
        <v>1386</v>
      </c>
      <c r="H30" s="33">
        <v>30</v>
      </c>
      <c r="I30" s="33" t="s">
        <v>390</v>
      </c>
      <c r="J30" s="129">
        <v>0</v>
      </c>
      <c r="K30" s="349">
        <v>0</v>
      </c>
      <c r="L30" s="120">
        <v>0</v>
      </c>
      <c r="M30" s="449">
        <v>24</v>
      </c>
      <c r="N30" s="450">
        <v>0</v>
      </c>
      <c r="O30" s="208">
        <f t="shared" si="10"/>
        <v>24</v>
      </c>
      <c r="P30" s="369">
        <v>710</v>
      </c>
      <c r="Q30" s="59">
        <f t="shared" si="9"/>
        <v>17040</v>
      </c>
      <c r="R30" s="33">
        <v>6</v>
      </c>
      <c r="S30" s="35">
        <f t="shared" si="1"/>
        <v>4260</v>
      </c>
      <c r="T30" s="122">
        <v>6</v>
      </c>
      <c r="U30" s="56">
        <f t="shared" si="2"/>
        <v>4260</v>
      </c>
      <c r="V30" s="33">
        <v>6</v>
      </c>
      <c r="W30" s="35">
        <f t="shared" si="3"/>
        <v>4260</v>
      </c>
      <c r="X30" s="122">
        <v>6</v>
      </c>
      <c r="Y30" s="56">
        <f t="shared" si="4"/>
        <v>4260</v>
      </c>
      <c r="Z30" s="83"/>
      <c r="AA30" s="327">
        <f t="shared" si="5"/>
        <v>24</v>
      </c>
      <c r="AB30" s="327">
        <f t="shared" si="6"/>
        <v>0</v>
      </c>
      <c r="AC30" s="311">
        <f t="shared" si="7"/>
        <v>6</v>
      </c>
      <c r="AD30" s="358"/>
      <c r="AE30" s="358"/>
      <c r="AH30" s="294"/>
      <c r="AI30" s="320"/>
    </row>
    <row r="31" spans="1:35" ht="21.75">
      <c r="A31" s="333">
        <v>10949</v>
      </c>
      <c r="B31" s="34">
        <v>29</v>
      </c>
      <c r="C31" s="83" t="s">
        <v>1250</v>
      </c>
      <c r="D31" s="277" t="s">
        <v>1249</v>
      </c>
      <c r="E31" s="446" t="s">
        <v>613</v>
      </c>
      <c r="F31" s="30">
        <v>1</v>
      </c>
      <c r="G31" s="29" t="s">
        <v>1386</v>
      </c>
      <c r="H31" s="58">
        <v>30</v>
      </c>
      <c r="I31" s="58" t="s">
        <v>390</v>
      </c>
      <c r="J31" s="129">
        <v>368</v>
      </c>
      <c r="K31" s="349">
        <v>1294</v>
      </c>
      <c r="L31" s="120">
        <v>1110.6666666666667</v>
      </c>
      <c r="M31" s="449">
        <v>1020</v>
      </c>
      <c r="N31" s="450">
        <v>150</v>
      </c>
      <c r="O31" s="208">
        <f t="shared" si="10"/>
        <v>870</v>
      </c>
      <c r="P31" s="368">
        <v>347.09</v>
      </c>
      <c r="Q31" s="59">
        <f t="shared" si="9"/>
        <v>301968.3</v>
      </c>
      <c r="R31" s="33">
        <v>220</v>
      </c>
      <c r="S31" s="35">
        <f t="shared" si="1"/>
        <v>76359.79999999999</v>
      </c>
      <c r="T31" s="122">
        <v>210</v>
      </c>
      <c r="U31" s="56">
        <f t="shared" si="2"/>
        <v>72888.9</v>
      </c>
      <c r="V31" s="33">
        <v>220</v>
      </c>
      <c r="W31" s="35">
        <f t="shared" si="3"/>
        <v>76359.79999999999</v>
      </c>
      <c r="X31" s="122">
        <v>220</v>
      </c>
      <c r="Y31" s="56">
        <f t="shared" si="4"/>
        <v>76359.79999999999</v>
      </c>
      <c r="Z31" s="83"/>
      <c r="AA31" s="327">
        <f t="shared" si="5"/>
        <v>870</v>
      </c>
      <c r="AB31" s="327">
        <f t="shared" si="6"/>
        <v>0</v>
      </c>
      <c r="AC31" s="311">
        <f t="shared" si="7"/>
        <v>217.5</v>
      </c>
      <c r="AD31" s="358"/>
      <c r="AE31" s="358"/>
      <c r="AH31" s="294"/>
      <c r="AI31" s="320"/>
    </row>
    <row r="32" spans="1:35" ht="21.75">
      <c r="A32" s="333">
        <v>10949</v>
      </c>
      <c r="B32" s="34">
        <v>30</v>
      </c>
      <c r="C32" s="83"/>
      <c r="D32" s="277"/>
      <c r="E32" s="446" t="s">
        <v>1583</v>
      </c>
      <c r="F32" s="30">
        <v>1</v>
      </c>
      <c r="G32" s="29" t="s">
        <v>1386</v>
      </c>
      <c r="H32" s="33">
        <v>30</v>
      </c>
      <c r="I32" s="33" t="s">
        <v>390</v>
      </c>
      <c r="J32" s="129">
        <v>0</v>
      </c>
      <c r="K32" s="349">
        <v>0</v>
      </c>
      <c r="L32" s="120">
        <v>0</v>
      </c>
      <c r="M32" s="449">
        <v>13</v>
      </c>
      <c r="N32" s="450">
        <v>0</v>
      </c>
      <c r="O32" s="208">
        <f t="shared" si="10"/>
        <v>13</v>
      </c>
      <c r="P32" s="368">
        <v>600</v>
      </c>
      <c r="Q32" s="59">
        <f t="shared" si="9"/>
        <v>7800</v>
      </c>
      <c r="R32" s="33">
        <v>4</v>
      </c>
      <c r="S32" s="35">
        <f t="shared" si="1"/>
        <v>2400</v>
      </c>
      <c r="T32" s="122">
        <v>3</v>
      </c>
      <c r="U32" s="56">
        <f t="shared" si="2"/>
        <v>1800</v>
      </c>
      <c r="V32" s="33">
        <v>3</v>
      </c>
      <c r="W32" s="35">
        <f t="shared" si="3"/>
        <v>1800</v>
      </c>
      <c r="X32" s="122">
        <v>3</v>
      </c>
      <c r="Y32" s="56">
        <f t="shared" si="4"/>
        <v>1800</v>
      </c>
      <c r="Z32" s="83"/>
      <c r="AA32" s="327">
        <f t="shared" si="5"/>
        <v>13</v>
      </c>
      <c r="AB32" s="327">
        <f t="shared" si="6"/>
        <v>0</v>
      </c>
      <c r="AC32" s="311">
        <f t="shared" si="7"/>
        <v>3.25</v>
      </c>
      <c r="AD32" s="358"/>
      <c r="AE32" s="358"/>
      <c r="AH32" s="294"/>
      <c r="AI32" s="320"/>
    </row>
    <row r="33" spans="1:35" ht="21.75">
      <c r="A33" s="333">
        <v>10949</v>
      </c>
      <c r="B33" s="34">
        <v>31</v>
      </c>
      <c r="C33" s="83" t="s">
        <v>1314</v>
      </c>
      <c r="D33" s="277" t="s">
        <v>1313</v>
      </c>
      <c r="E33" s="446" t="s">
        <v>439</v>
      </c>
      <c r="F33" s="30">
        <v>1</v>
      </c>
      <c r="G33" s="29" t="s">
        <v>1393</v>
      </c>
      <c r="H33" s="33">
        <v>100</v>
      </c>
      <c r="I33" s="33" t="s">
        <v>1394</v>
      </c>
      <c r="J33" s="129">
        <v>71</v>
      </c>
      <c r="K33" s="349">
        <v>26</v>
      </c>
      <c r="L33" s="120">
        <v>26.666666666666668</v>
      </c>
      <c r="M33" s="449">
        <v>50</v>
      </c>
      <c r="N33" s="450">
        <v>20</v>
      </c>
      <c r="O33" s="208">
        <f t="shared" si="10"/>
        <v>30</v>
      </c>
      <c r="P33" s="368">
        <v>255.12</v>
      </c>
      <c r="Q33" s="59">
        <f t="shared" si="9"/>
        <v>7653.6</v>
      </c>
      <c r="R33" s="33">
        <v>8</v>
      </c>
      <c r="S33" s="35">
        <f t="shared" si="1"/>
        <v>2040.96</v>
      </c>
      <c r="T33" s="122">
        <v>7</v>
      </c>
      <c r="U33" s="56">
        <f t="shared" si="2"/>
        <v>1785.8400000000001</v>
      </c>
      <c r="V33" s="33">
        <v>8</v>
      </c>
      <c r="W33" s="35">
        <f t="shared" si="3"/>
        <v>2040.96</v>
      </c>
      <c r="X33" s="122">
        <v>7</v>
      </c>
      <c r="Y33" s="56">
        <f t="shared" si="4"/>
        <v>1785.8400000000001</v>
      </c>
      <c r="Z33" s="83"/>
      <c r="AA33" s="327">
        <f t="shared" si="5"/>
        <v>30</v>
      </c>
      <c r="AB33" s="327">
        <f t="shared" si="6"/>
        <v>0</v>
      </c>
      <c r="AC33" s="311">
        <f t="shared" si="7"/>
        <v>7.5</v>
      </c>
      <c r="AD33" s="358"/>
      <c r="AE33" s="358"/>
      <c r="AH33" s="294"/>
      <c r="AI33" s="320"/>
    </row>
    <row r="34" spans="1:35" s="408" customFormat="1" ht="21.75">
      <c r="A34" s="46">
        <v>10949</v>
      </c>
      <c r="B34" s="34">
        <v>32</v>
      </c>
      <c r="C34" s="83" t="s">
        <v>1318</v>
      </c>
      <c r="D34" s="277" t="s">
        <v>1317</v>
      </c>
      <c r="E34" s="446" t="s">
        <v>422</v>
      </c>
      <c r="F34" s="30">
        <v>1</v>
      </c>
      <c r="G34" s="29" t="s">
        <v>1393</v>
      </c>
      <c r="H34" s="33">
        <v>100</v>
      </c>
      <c r="I34" s="33" t="s">
        <v>1394</v>
      </c>
      <c r="J34" s="129">
        <v>70</v>
      </c>
      <c r="K34" s="349">
        <v>44</v>
      </c>
      <c r="L34" s="120">
        <v>28</v>
      </c>
      <c r="M34" s="449">
        <v>100</v>
      </c>
      <c r="N34" s="450">
        <v>10</v>
      </c>
      <c r="O34" s="208">
        <f t="shared" si="10"/>
        <v>90</v>
      </c>
      <c r="P34" s="368">
        <v>802.11</v>
      </c>
      <c r="Q34" s="59">
        <f t="shared" si="9"/>
        <v>72189.9</v>
      </c>
      <c r="R34" s="33">
        <v>23</v>
      </c>
      <c r="S34" s="35">
        <f t="shared" si="1"/>
        <v>18448.53</v>
      </c>
      <c r="T34" s="122">
        <v>22</v>
      </c>
      <c r="U34" s="56">
        <f t="shared" si="2"/>
        <v>17646.420000000002</v>
      </c>
      <c r="V34" s="33">
        <v>23</v>
      </c>
      <c r="W34" s="35">
        <f t="shared" si="3"/>
        <v>18448.53</v>
      </c>
      <c r="X34" s="122">
        <v>22</v>
      </c>
      <c r="Y34" s="56">
        <f t="shared" si="4"/>
        <v>17646.420000000002</v>
      </c>
      <c r="Z34" s="83"/>
      <c r="AA34" s="327">
        <f t="shared" si="5"/>
        <v>90</v>
      </c>
      <c r="AB34" s="327">
        <f t="shared" si="6"/>
        <v>0</v>
      </c>
      <c r="AC34" s="311">
        <f t="shared" si="7"/>
        <v>22.5</v>
      </c>
      <c r="AD34" s="358"/>
      <c r="AE34" s="358"/>
      <c r="AH34" s="410"/>
      <c r="AI34" s="411"/>
    </row>
    <row r="35" spans="1:35" ht="21.75">
      <c r="A35" s="333">
        <v>10949</v>
      </c>
      <c r="B35" s="34">
        <v>33</v>
      </c>
      <c r="C35" s="51" t="s">
        <v>1316</v>
      </c>
      <c r="D35" s="407" t="s">
        <v>1315</v>
      </c>
      <c r="E35" s="445" t="s">
        <v>219</v>
      </c>
      <c r="F35" s="46">
        <v>1</v>
      </c>
      <c r="G35" s="51" t="s">
        <v>1395</v>
      </c>
      <c r="H35" s="46">
        <v>60</v>
      </c>
      <c r="I35" s="46" t="s">
        <v>1391</v>
      </c>
      <c r="J35" s="46">
        <v>15</v>
      </c>
      <c r="K35" s="46">
        <v>6</v>
      </c>
      <c r="L35" s="120">
        <v>0</v>
      </c>
      <c r="M35" s="449">
        <v>4</v>
      </c>
      <c r="N35" s="168">
        <v>0</v>
      </c>
      <c r="O35" s="208">
        <f t="shared" si="10"/>
        <v>4</v>
      </c>
      <c r="P35" s="46">
        <v>50</v>
      </c>
      <c r="Q35" s="59">
        <f t="shared" si="9"/>
        <v>200</v>
      </c>
      <c r="R35" s="46">
        <v>1</v>
      </c>
      <c r="S35" s="46">
        <f t="shared" si="1"/>
        <v>50</v>
      </c>
      <c r="T35" s="46">
        <v>1</v>
      </c>
      <c r="U35" s="46">
        <f t="shared" si="2"/>
        <v>50</v>
      </c>
      <c r="V35" s="46">
        <v>1</v>
      </c>
      <c r="W35" s="46">
        <f aca="true" t="shared" si="11" ref="W35:W52">V35*P35</f>
        <v>50</v>
      </c>
      <c r="X35" s="46">
        <v>1</v>
      </c>
      <c r="Y35" s="46">
        <f aca="true" t="shared" si="12" ref="Y35:Y52">X35*P35</f>
        <v>50</v>
      </c>
      <c r="Z35" s="51"/>
      <c r="AA35" s="408">
        <f aca="true" t="shared" si="13" ref="AA35:AA52">R35+T35+V35+X35</f>
        <v>4</v>
      </c>
      <c r="AB35" s="327">
        <f aca="true" t="shared" si="14" ref="AB35:AB52">O35-AA35</f>
        <v>0</v>
      </c>
      <c r="AC35" s="311">
        <f aca="true" t="shared" si="15" ref="AC35:AC52">O35/4</f>
        <v>1</v>
      </c>
      <c r="AD35" s="409"/>
      <c r="AE35" s="409"/>
      <c r="AH35" s="294"/>
      <c r="AI35" s="320"/>
    </row>
    <row r="36" spans="1:35" ht="21.75">
      <c r="A36" s="333">
        <v>10949</v>
      </c>
      <c r="B36" s="34">
        <v>34</v>
      </c>
      <c r="C36" s="83"/>
      <c r="D36" s="277"/>
      <c r="E36" s="451" t="s">
        <v>1584</v>
      </c>
      <c r="F36" s="281">
        <v>1</v>
      </c>
      <c r="G36" s="82" t="s">
        <v>1386</v>
      </c>
      <c r="H36" s="33">
        <v>60</v>
      </c>
      <c r="I36" s="33" t="s">
        <v>390</v>
      </c>
      <c r="J36" s="129">
        <v>0</v>
      </c>
      <c r="K36" s="349">
        <v>0</v>
      </c>
      <c r="L36" s="120">
        <v>0</v>
      </c>
      <c r="M36" s="449">
        <v>25</v>
      </c>
      <c r="N36" s="450">
        <v>3</v>
      </c>
      <c r="O36" s="208">
        <f t="shared" si="10"/>
        <v>22</v>
      </c>
      <c r="P36" s="368">
        <v>480.3</v>
      </c>
      <c r="Q36" s="59">
        <f t="shared" si="9"/>
        <v>10566.6</v>
      </c>
      <c r="R36" s="33">
        <v>6</v>
      </c>
      <c r="S36" s="35">
        <f t="shared" si="1"/>
        <v>2881.8</v>
      </c>
      <c r="T36" s="122">
        <v>5</v>
      </c>
      <c r="U36" s="56">
        <f t="shared" si="2"/>
        <v>2401.5</v>
      </c>
      <c r="V36" s="33">
        <v>6</v>
      </c>
      <c r="W36" s="35">
        <f t="shared" si="11"/>
        <v>2881.8</v>
      </c>
      <c r="X36" s="122">
        <v>5</v>
      </c>
      <c r="Y36" s="56">
        <f t="shared" si="12"/>
        <v>2401.5</v>
      </c>
      <c r="Z36" s="83"/>
      <c r="AA36" s="327">
        <f t="shared" si="13"/>
        <v>22</v>
      </c>
      <c r="AB36" s="327">
        <f t="shared" si="14"/>
        <v>0</v>
      </c>
      <c r="AC36" s="311">
        <f t="shared" si="15"/>
        <v>5.5</v>
      </c>
      <c r="AD36" s="358"/>
      <c r="AE36" s="358"/>
      <c r="AH36" s="294"/>
      <c r="AI36" s="320"/>
    </row>
    <row r="37" spans="1:35" ht="21.75">
      <c r="A37" s="333"/>
      <c r="B37" s="34">
        <v>35</v>
      </c>
      <c r="C37" s="83"/>
      <c r="D37" s="277"/>
      <c r="E37" s="260"/>
      <c r="F37" s="30"/>
      <c r="G37" s="29"/>
      <c r="H37" s="33"/>
      <c r="I37" s="33"/>
      <c r="J37" s="129"/>
      <c r="K37" s="349"/>
      <c r="L37" s="120"/>
      <c r="M37" s="449"/>
      <c r="N37" s="450"/>
      <c r="O37" s="208"/>
      <c r="P37" s="370"/>
      <c r="Q37" s="59"/>
      <c r="R37" s="33"/>
      <c r="S37" s="35">
        <f t="shared" si="1"/>
        <v>0</v>
      </c>
      <c r="T37" s="122"/>
      <c r="U37" s="56">
        <f t="shared" si="2"/>
        <v>0</v>
      </c>
      <c r="V37" s="33"/>
      <c r="W37" s="35">
        <f t="shared" si="11"/>
        <v>0</v>
      </c>
      <c r="X37" s="122"/>
      <c r="Y37" s="56">
        <f t="shared" si="12"/>
        <v>0</v>
      </c>
      <c r="Z37" s="83"/>
      <c r="AA37" s="327">
        <f t="shared" si="13"/>
        <v>0</v>
      </c>
      <c r="AB37" s="327">
        <f t="shared" si="14"/>
        <v>0</v>
      </c>
      <c r="AC37" s="311">
        <f t="shared" si="15"/>
        <v>0</v>
      </c>
      <c r="AD37" s="358"/>
      <c r="AE37" s="358"/>
      <c r="AH37" s="294"/>
      <c r="AI37" s="320"/>
    </row>
    <row r="38" spans="1:35" ht="21.75">
      <c r="A38" s="333">
        <v>10949</v>
      </c>
      <c r="B38" s="34">
        <v>36</v>
      </c>
      <c r="C38" s="83"/>
      <c r="D38" s="277"/>
      <c r="E38" s="260"/>
      <c r="F38" s="30"/>
      <c r="G38" s="29"/>
      <c r="H38" s="33"/>
      <c r="I38" s="33"/>
      <c r="J38" s="129"/>
      <c r="K38" s="349"/>
      <c r="L38" s="120"/>
      <c r="M38" s="449"/>
      <c r="N38" s="450"/>
      <c r="O38" s="208"/>
      <c r="P38" s="370"/>
      <c r="Q38" s="59"/>
      <c r="R38" s="33"/>
      <c r="S38" s="35">
        <f t="shared" si="1"/>
        <v>0</v>
      </c>
      <c r="T38" s="122"/>
      <c r="U38" s="56">
        <f t="shared" si="2"/>
        <v>0</v>
      </c>
      <c r="V38" s="33"/>
      <c r="W38" s="35">
        <f t="shared" si="11"/>
        <v>0</v>
      </c>
      <c r="X38" s="122"/>
      <c r="Y38" s="56">
        <f t="shared" si="12"/>
        <v>0</v>
      </c>
      <c r="Z38" s="83"/>
      <c r="AA38" s="327">
        <f t="shared" si="13"/>
        <v>0</v>
      </c>
      <c r="AB38" s="327">
        <f t="shared" si="14"/>
        <v>0</v>
      </c>
      <c r="AC38" s="311">
        <f t="shared" si="15"/>
        <v>0</v>
      </c>
      <c r="AD38" s="358"/>
      <c r="AE38" s="358"/>
      <c r="AH38" s="294"/>
      <c r="AI38" s="320"/>
    </row>
    <row r="39" spans="1:35" ht="21.75">
      <c r="A39" s="333">
        <v>10949</v>
      </c>
      <c r="B39" s="34">
        <v>37</v>
      </c>
      <c r="C39" s="83"/>
      <c r="D39" s="277"/>
      <c r="E39" s="260"/>
      <c r="F39" s="30"/>
      <c r="G39" s="29"/>
      <c r="H39" s="33"/>
      <c r="I39" s="33"/>
      <c r="J39" s="129"/>
      <c r="K39" s="347"/>
      <c r="L39" s="120"/>
      <c r="M39" s="449"/>
      <c r="N39" s="450"/>
      <c r="O39" s="208"/>
      <c r="P39" s="368"/>
      <c r="Q39" s="59"/>
      <c r="R39" s="33"/>
      <c r="S39" s="35">
        <f t="shared" si="1"/>
        <v>0</v>
      </c>
      <c r="T39" s="122"/>
      <c r="U39" s="56">
        <f t="shared" si="2"/>
        <v>0</v>
      </c>
      <c r="V39" s="33"/>
      <c r="W39" s="35">
        <f t="shared" si="11"/>
        <v>0</v>
      </c>
      <c r="X39" s="122"/>
      <c r="Y39" s="56">
        <f t="shared" si="12"/>
        <v>0</v>
      </c>
      <c r="Z39" s="83"/>
      <c r="AA39" s="327">
        <f t="shared" si="13"/>
        <v>0</v>
      </c>
      <c r="AB39" s="327">
        <f t="shared" si="14"/>
        <v>0</v>
      </c>
      <c r="AC39" s="311">
        <f t="shared" si="15"/>
        <v>0</v>
      </c>
      <c r="AD39" s="358"/>
      <c r="AE39" s="358"/>
      <c r="AH39" s="294"/>
      <c r="AI39" s="320"/>
    </row>
    <row r="40" spans="1:35" ht="21.75">
      <c r="A40" s="333">
        <v>10949</v>
      </c>
      <c r="B40" s="34">
        <v>38</v>
      </c>
      <c r="C40" s="83"/>
      <c r="D40" s="277"/>
      <c r="E40" s="260"/>
      <c r="F40" s="30"/>
      <c r="G40" s="29"/>
      <c r="H40" s="33"/>
      <c r="I40" s="33"/>
      <c r="J40" s="46"/>
      <c r="K40" s="348"/>
      <c r="L40" s="120"/>
      <c r="M40" s="449"/>
      <c r="N40" s="450"/>
      <c r="O40" s="208"/>
      <c r="P40" s="368"/>
      <c r="Q40" s="59"/>
      <c r="R40" s="33"/>
      <c r="S40" s="35">
        <f t="shared" si="1"/>
        <v>0</v>
      </c>
      <c r="T40" s="122"/>
      <c r="U40" s="56">
        <f t="shared" si="2"/>
        <v>0</v>
      </c>
      <c r="V40" s="33"/>
      <c r="W40" s="35">
        <f t="shared" si="11"/>
        <v>0</v>
      </c>
      <c r="X40" s="122"/>
      <c r="Y40" s="56">
        <f t="shared" si="12"/>
        <v>0</v>
      </c>
      <c r="Z40" s="83"/>
      <c r="AA40" s="327">
        <f t="shared" si="13"/>
        <v>0</v>
      </c>
      <c r="AB40" s="327">
        <f t="shared" si="14"/>
        <v>0</v>
      </c>
      <c r="AC40" s="311">
        <f t="shared" si="15"/>
        <v>0</v>
      </c>
      <c r="AD40" s="358"/>
      <c r="AE40" s="358"/>
      <c r="AH40" s="294"/>
      <c r="AI40" s="320"/>
    </row>
    <row r="41" spans="1:35" ht="21.75">
      <c r="A41" s="333">
        <v>10949</v>
      </c>
      <c r="B41" s="34">
        <v>39</v>
      </c>
      <c r="C41" s="83"/>
      <c r="D41" s="277"/>
      <c r="E41" s="260"/>
      <c r="F41" s="30"/>
      <c r="G41" s="29"/>
      <c r="H41" s="33"/>
      <c r="I41" s="33"/>
      <c r="J41" s="46"/>
      <c r="K41" s="348"/>
      <c r="L41" s="120"/>
      <c r="M41" s="449"/>
      <c r="N41" s="450"/>
      <c r="O41" s="208"/>
      <c r="P41" s="368"/>
      <c r="Q41" s="59"/>
      <c r="R41" s="33"/>
      <c r="S41" s="35">
        <f t="shared" si="1"/>
        <v>0</v>
      </c>
      <c r="T41" s="122"/>
      <c r="U41" s="56">
        <f t="shared" si="2"/>
        <v>0</v>
      </c>
      <c r="V41" s="33"/>
      <c r="W41" s="35">
        <f t="shared" si="11"/>
        <v>0</v>
      </c>
      <c r="X41" s="122"/>
      <c r="Y41" s="56">
        <f t="shared" si="12"/>
        <v>0</v>
      </c>
      <c r="Z41" s="83"/>
      <c r="AA41" s="327">
        <f t="shared" si="13"/>
        <v>0</v>
      </c>
      <c r="AB41" s="327">
        <f t="shared" si="14"/>
        <v>0</v>
      </c>
      <c r="AC41" s="311">
        <f t="shared" si="15"/>
        <v>0</v>
      </c>
      <c r="AD41" s="358"/>
      <c r="AE41" s="358"/>
      <c r="AH41" s="294"/>
      <c r="AI41" s="320"/>
    </row>
    <row r="42" spans="1:35" ht="21.75">
      <c r="A42" s="333">
        <v>10949</v>
      </c>
      <c r="B42" s="34">
        <v>40</v>
      </c>
      <c r="C42" s="83"/>
      <c r="D42" s="277"/>
      <c r="E42" s="261"/>
      <c r="F42" s="83"/>
      <c r="G42" s="29"/>
      <c r="H42" s="33"/>
      <c r="I42" s="33"/>
      <c r="J42" s="37"/>
      <c r="K42" s="72"/>
      <c r="L42" s="120"/>
      <c r="M42" s="449"/>
      <c r="N42" s="333"/>
      <c r="O42" s="208"/>
      <c r="P42" s="370"/>
      <c r="Q42" s="276"/>
      <c r="R42" s="37"/>
      <c r="S42" s="37">
        <f t="shared" si="1"/>
        <v>0</v>
      </c>
      <c r="T42" s="37"/>
      <c r="U42" s="37">
        <f t="shared" si="2"/>
        <v>0</v>
      </c>
      <c r="V42" s="37"/>
      <c r="W42" s="37">
        <f t="shared" si="11"/>
        <v>0</v>
      </c>
      <c r="X42" s="37"/>
      <c r="Y42" s="37">
        <f t="shared" si="12"/>
        <v>0</v>
      </c>
      <c r="Z42" s="83"/>
      <c r="AA42" s="438">
        <f t="shared" si="13"/>
        <v>0</v>
      </c>
      <c r="AB42" s="327">
        <f t="shared" si="14"/>
        <v>0</v>
      </c>
      <c r="AC42" s="311">
        <f t="shared" si="15"/>
        <v>0</v>
      </c>
      <c r="AD42" s="358"/>
      <c r="AE42" s="358"/>
      <c r="AH42" s="294"/>
      <c r="AI42" s="320"/>
    </row>
    <row r="43" spans="1:35" ht="21.75">
      <c r="A43" s="333">
        <v>10949</v>
      </c>
      <c r="B43" s="34">
        <v>41</v>
      </c>
      <c r="C43" s="83"/>
      <c r="D43" s="277"/>
      <c r="E43" s="260"/>
      <c r="F43" s="30"/>
      <c r="G43" s="29"/>
      <c r="H43" s="33"/>
      <c r="I43" s="33"/>
      <c r="J43" s="46"/>
      <c r="K43" s="348"/>
      <c r="L43" s="120"/>
      <c r="M43" s="449"/>
      <c r="N43" s="450"/>
      <c r="O43" s="208"/>
      <c r="P43" s="368"/>
      <c r="Q43" s="59"/>
      <c r="R43" s="33"/>
      <c r="S43" s="35">
        <f t="shared" si="1"/>
        <v>0</v>
      </c>
      <c r="T43" s="122"/>
      <c r="U43" s="56">
        <f t="shared" si="2"/>
        <v>0</v>
      </c>
      <c r="V43" s="33"/>
      <c r="W43" s="35">
        <f t="shared" si="11"/>
        <v>0</v>
      </c>
      <c r="X43" s="122"/>
      <c r="Y43" s="56">
        <f t="shared" si="12"/>
        <v>0</v>
      </c>
      <c r="Z43" s="83"/>
      <c r="AA43" s="327">
        <f t="shared" si="13"/>
        <v>0</v>
      </c>
      <c r="AB43" s="327">
        <f t="shared" si="14"/>
        <v>0</v>
      </c>
      <c r="AC43" s="311">
        <f t="shared" si="15"/>
        <v>0</v>
      </c>
      <c r="AD43" s="358"/>
      <c r="AE43" s="358"/>
      <c r="AH43" s="294"/>
      <c r="AI43" s="320"/>
    </row>
    <row r="44" spans="1:35" ht="21.75">
      <c r="A44" s="333">
        <v>10949</v>
      </c>
      <c r="B44" s="34">
        <v>42</v>
      </c>
      <c r="C44" s="83"/>
      <c r="D44" s="277"/>
      <c r="E44" s="260"/>
      <c r="F44" s="30"/>
      <c r="G44" s="29"/>
      <c r="H44" s="33"/>
      <c r="I44" s="33"/>
      <c r="J44" s="46"/>
      <c r="K44" s="348"/>
      <c r="L44" s="120"/>
      <c r="M44" s="449"/>
      <c r="N44" s="450"/>
      <c r="O44" s="208"/>
      <c r="P44" s="372"/>
      <c r="Q44" s="59"/>
      <c r="R44" s="33"/>
      <c r="S44" s="35">
        <f t="shared" si="1"/>
        <v>0</v>
      </c>
      <c r="T44" s="122"/>
      <c r="U44" s="56">
        <f t="shared" si="2"/>
        <v>0</v>
      </c>
      <c r="V44" s="33"/>
      <c r="W44" s="35">
        <f t="shared" si="11"/>
        <v>0</v>
      </c>
      <c r="X44" s="122"/>
      <c r="Y44" s="56">
        <f t="shared" si="12"/>
        <v>0</v>
      </c>
      <c r="Z44" s="83"/>
      <c r="AA44" s="327">
        <f t="shared" si="13"/>
        <v>0</v>
      </c>
      <c r="AB44" s="327">
        <f t="shared" si="14"/>
        <v>0</v>
      </c>
      <c r="AC44" s="311">
        <f t="shared" si="15"/>
        <v>0</v>
      </c>
      <c r="AD44" s="358"/>
      <c r="AE44" s="358"/>
      <c r="AH44" s="294"/>
      <c r="AI44" s="320"/>
    </row>
    <row r="45" spans="1:35" ht="21.75">
      <c r="A45" s="333">
        <v>10949</v>
      </c>
      <c r="B45" s="34">
        <v>43</v>
      </c>
      <c r="C45" s="83"/>
      <c r="D45" s="277"/>
      <c r="E45" s="260"/>
      <c r="F45" s="30"/>
      <c r="G45" s="29"/>
      <c r="H45" s="33"/>
      <c r="I45" s="33"/>
      <c r="J45" s="46"/>
      <c r="K45" s="348"/>
      <c r="L45" s="120"/>
      <c r="M45" s="449"/>
      <c r="N45" s="450"/>
      <c r="O45" s="208"/>
      <c r="P45" s="368"/>
      <c r="Q45" s="59"/>
      <c r="R45" s="33"/>
      <c r="S45" s="35">
        <f t="shared" si="1"/>
        <v>0</v>
      </c>
      <c r="T45" s="122"/>
      <c r="U45" s="56">
        <f t="shared" si="2"/>
        <v>0</v>
      </c>
      <c r="V45" s="33"/>
      <c r="W45" s="35">
        <f t="shared" si="11"/>
        <v>0</v>
      </c>
      <c r="X45" s="122"/>
      <c r="Y45" s="56">
        <f t="shared" si="12"/>
        <v>0</v>
      </c>
      <c r="Z45" s="83"/>
      <c r="AA45" s="327">
        <f t="shared" si="13"/>
        <v>0</v>
      </c>
      <c r="AB45" s="327">
        <f t="shared" si="14"/>
        <v>0</v>
      </c>
      <c r="AC45" s="311">
        <f t="shared" si="15"/>
        <v>0</v>
      </c>
      <c r="AD45" s="358"/>
      <c r="AE45" s="358"/>
      <c r="AH45" s="294"/>
      <c r="AI45" s="320"/>
    </row>
    <row r="46" spans="1:35" ht="21.75">
      <c r="A46" s="333">
        <v>10949</v>
      </c>
      <c r="B46" s="34">
        <v>44</v>
      </c>
      <c r="C46" s="83"/>
      <c r="D46" s="277"/>
      <c r="E46" s="260"/>
      <c r="F46" s="30"/>
      <c r="G46" s="29"/>
      <c r="H46" s="33"/>
      <c r="I46" s="33"/>
      <c r="J46" s="46"/>
      <c r="K46" s="350"/>
      <c r="L46" s="120"/>
      <c r="M46" s="449"/>
      <c r="N46" s="450"/>
      <c r="O46" s="208"/>
      <c r="P46" s="370"/>
      <c r="Q46" s="59"/>
      <c r="R46" s="32"/>
      <c r="S46" s="35">
        <f t="shared" si="1"/>
        <v>0</v>
      </c>
      <c r="T46" s="122"/>
      <c r="U46" s="56">
        <f t="shared" si="2"/>
        <v>0</v>
      </c>
      <c r="V46" s="32"/>
      <c r="W46" s="35">
        <f t="shared" si="11"/>
        <v>0</v>
      </c>
      <c r="X46" s="122"/>
      <c r="Y46" s="56">
        <f t="shared" si="12"/>
        <v>0</v>
      </c>
      <c r="Z46" s="83"/>
      <c r="AA46" s="327">
        <f t="shared" si="13"/>
        <v>0</v>
      </c>
      <c r="AB46" s="327">
        <f t="shared" si="14"/>
        <v>0</v>
      </c>
      <c r="AC46" s="311">
        <f t="shared" si="15"/>
        <v>0</v>
      </c>
      <c r="AD46" s="358"/>
      <c r="AE46" s="358"/>
      <c r="AH46" s="294"/>
      <c r="AI46" s="320"/>
    </row>
    <row r="47" spans="1:35" ht="21.75">
      <c r="A47" s="333">
        <v>10949</v>
      </c>
      <c r="B47" s="34">
        <v>45</v>
      </c>
      <c r="C47" s="83"/>
      <c r="D47" s="277"/>
      <c r="E47" s="260"/>
      <c r="F47" s="30"/>
      <c r="G47" s="29"/>
      <c r="H47" s="33"/>
      <c r="I47" s="33"/>
      <c r="J47" s="46"/>
      <c r="K47" s="348"/>
      <c r="L47" s="120"/>
      <c r="M47" s="449"/>
      <c r="N47" s="450"/>
      <c r="O47" s="208"/>
      <c r="P47" s="368"/>
      <c r="Q47" s="59"/>
      <c r="R47" s="33"/>
      <c r="S47" s="35">
        <f t="shared" si="1"/>
        <v>0</v>
      </c>
      <c r="T47" s="122"/>
      <c r="U47" s="56">
        <f t="shared" si="2"/>
        <v>0</v>
      </c>
      <c r="V47" s="33"/>
      <c r="W47" s="35">
        <f t="shared" si="11"/>
        <v>0</v>
      </c>
      <c r="X47" s="122"/>
      <c r="Y47" s="56">
        <f t="shared" si="12"/>
        <v>0</v>
      </c>
      <c r="Z47" s="83"/>
      <c r="AA47" s="327">
        <f t="shared" si="13"/>
        <v>0</v>
      </c>
      <c r="AB47" s="327">
        <f t="shared" si="14"/>
        <v>0</v>
      </c>
      <c r="AC47" s="311">
        <f t="shared" si="15"/>
        <v>0</v>
      </c>
      <c r="AD47" s="358"/>
      <c r="AE47" s="358"/>
      <c r="AH47" s="294"/>
      <c r="AI47" s="320"/>
    </row>
    <row r="48" spans="1:35" ht="21.75">
      <c r="A48" s="333">
        <v>10949</v>
      </c>
      <c r="B48" s="34">
        <v>46</v>
      </c>
      <c r="C48" s="83"/>
      <c r="D48" s="277"/>
      <c r="E48" s="260"/>
      <c r="F48" s="30"/>
      <c r="G48" s="29"/>
      <c r="H48" s="33"/>
      <c r="I48" s="33"/>
      <c r="J48" s="46"/>
      <c r="K48" s="348"/>
      <c r="L48" s="120"/>
      <c r="M48" s="449"/>
      <c r="N48" s="450"/>
      <c r="O48" s="208"/>
      <c r="P48" s="379"/>
      <c r="Q48" s="59"/>
      <c r="R48" s="33"/>
      <c r="S48" s="35">
        <f t="shared" si="1"/>
        <v>0</v>
      </c>
      <c r="T48" s="122"/>
      <c r="U48" s="56">
        <f t="shared" si="2"/>
        <v>0</v>
      </c>
      <c r="V48" s="33"/>
      <c r="W48" s="35">
        <f t="shared" si="11"/>
        <v>0</v>
      </c>
      <c r="X48" s="122"/>
      <c r="Y48" s="56">
        <f t="shared" si="12"/>
        <v>0</v>
      </c>
      <c r="Z48" s="83"/>
      <c r="AA48" s="327">
        <f t="shared" si="13"/>
        <v>0</v>
      </c>
      <c r="AB48" s="327">
        <f t="shared" si="14"/>
        <v>0</v>
      </c>
      <c r="AC48" s="311">
        <f t="shared" si="15"/>
        <v>0</v>
      </c>
      <c r="AD48" s="358"/>
      <c r="AE48" s="358"/>
      <c r="AH48" s="294"/>
      <c r="AI48" s="320"/>
    </row>
    <row r="49" spans="1:35" ht="21.75">
      <c r="A49" s="333">
        <v>10949</v>
      </c>
      <c r="B49" s="34">
        <v>47</v>
      </c>
      <c r="C49" s="83"/>
      <c r="D49" s="277"/>
      <c r="E49" s="260"/>
      <c r="F49" s="30"/>
      <c r="G49" s="29"/>
      <c r="H49" s="32"/>
      <c r="I49" s="32"/>
      <c r="J49" s="46"/>
      <c r="K49" s="348"/>
      <c r="L49" s="120"/>
      <c r="M49" s="449"/>
      <c r="N49" s="450"/>
      <c r="O49" s="208"/>
      <c r="P49" s="368"/>
      <c r="Q49" s="59"/>
      <c r="R49" s="33"/>
      <c r="S49" s="35">
        <f t="shared" si="1"/>
        <v>0</v>
      </c>
      <c r="T49" s="122"/>
      <c r="U49" s="56">
        <f t="shared" si="2"/>
        <v>0</v>
      </c>
      <c r="V49" s="33"/>
      <c r="W49" s="35">
        <f t="shared" si="11"/>
        <v>0</v>
      </c>
      <c r="X49" s="122"/>
      <c r="Y49" s="56">
        <f t="shared" si="12"/>
        <v>0</v>
      </c>
      <c r="Z49" s="83"/>
      <c r="AA49" s="327">
        <f t="shared" si="13"/>
        <v>0</v>
      </c>
      <c r="AB49" s="327">
        <f t="shared" si="14"/>
        <v>0</v>
      </c>
      <c r="AC49" s="311">
        <f t="shared" si="15"/>
        <v>0</v>
      </c>
      <c r="AD49" s="358"/>
      <c r="AE49" s="358"/>
      <c r="AH49" s="294"/>
      <c r="AI49" s="320"/>
    </row>
    <row r="50" spans="1:39" s="256" customFormat="1" ht="21.75">
      <c r="A50" s="342">
        <v>10949</v>
      </c>
      <c r="B50" s="34">
        <v>48</v>
      </c>
      <c r="C50" s="83"/>
      <c r="D50" s="277"/>
      <c r="E50" s="262"/>
      <c r="F50" s="30"/>
      <c r="G50" s="52"/>
      <c r="H50" s="30"/>
      <c r="I50" s="30"/>
      <c r="J50" s="46"/>
      <c r="K50" s="348"/>
      <c r="L50" s="120"/>
      <c r="M50" s="449"/>
      <c r="N50" s="450"/>
      <c r="O50" s="208"/>
      <c r="P50" s="368"/>
      <c r="Q50" s="59"/>
      <c r="R50" s="33"/>
      <c r="S50" s="35">
        <f t="shared" si="1"/>
        <v>0</v>
      </c>
      <c r="T50" s="122"/>
      <c r="U50" s="56">
        <f t="shared" si="2"/>
        <v>0</v>
      </c>
      <c r="V50" s="33"/>
      <c r="W50" s="35">
        <f t="shared" si="11"/>
        <v>0</v>
      </c>
      <c r="X50" s="122"/>
      <c r="Y50" s="56">
        <f t="shared" si="12"/>
        <v>0</v>
      </c>
      <c r="Z50" s="83"/>
      <c r="AA50" s="327">
        <f t="shared" si="13"/>
        <v>0</v>
      </c>
      <c r="AB50" s="327">
        <f t="shared" si="14"/>
        <v>0</v>
      </c>
      <c r="AC50" s="311">
        <f t="shared" si="15"/>
        <v>0</v>
      </c>
      <c r="AD50" s="358"/>
      <c r="AE50" s="358"/>
      <c r="AF50"/>
      <c r="AG50"/>
      <c r="AH50" s="294"/>
      <c r="AI50" s="320"/>
      <c r="AJ50"/>
      <c r="AK50"/>
      <c r="AL50"/>
      <c r="AM50"/>
    </row>
    <row r="51" spans="1:35" ht="21.75">
      <c r="A51" s="333">
        <v>10949</v>
      </c>
      <c r="B51" s="34">
        <v>49</v>
      </c>
      <c r="C51" s="259"/>
      <c r="D51" s="338"/>
      <c r="E51" s="261"/>
      <c r="F51" s="281"/>
      <c r="G51" s="40"/>
      <c r="H51" s="33"/>
      <c r="I51" s="33"/>
      <c r="J51" s="46"/>
      <c r="K51" s="348"/>
      <c r="L51" s="120"/>
      <c r="M51" s="449"/>
      <c r="N51" s="450"/>
      <c r="O51" s="208"/>
      <c r="P51" s="379"/>
      <c r="Q51" s="59"/>
      <c r="R51" s="33"/>
      <c r="S51" s="35">
        <v>0</v>
      </c>
      <c r="T51" s="122"/>
      <c r="U51" s="56">
        <v>0</v>
      </c>
      <c r="V51" s="33"/>
      <c r="W51" s="35">
        <f t="shared" si="11"/>
        <v>0</v>
      </c>
      <c r="X51" s="122"/>
      <c r="Y51" s="56">
        <f t="shared" si="12"/>
        <v>0</v>
      </c>
      <c r="Z51" s="83"/>
      <c r="AA51" s="327">
        <f t="shared" si="13"/>
        <v>0</v>
      </c>
      <c r="AB51" s="327">
        <f t="shared" si="14"/>
        <v>0</v>
      </c>
      <c r="AC51" s="311">
        <f t="shared" si="15"/>
        <v>0</v>
      </c>
      <c r="AD51" s="358"/>
      <c r="AE51" s="358"/>
      <c r="AH51" s="294"/>
      <c r="AI51" s="320"/>
    </row>
    <row r="52" spans="1:39" ht="21.75">
      <c r="A52" s="333">
        <v>10949</v>
      </c>
      <c r="B52" s="34">
        <v>50</v>
      </c>
      <c r="C52" s="270"/>
      <c r="D52" s="277"/>
      <c r="E52" s="264"/>
      <c r="F52" s="281"/>
      <c r="G52" s="82"/>
      <c r="H52" s="33"/>
      <c r="I52" s="33"/>
      <c r="J52" s="46"/>
      <c r="K52" s="348"/>
      <c r="L52" s="120"/>
      <c r="M52" s="449"/>
      <c r="N52" s="450"/>
      <c r="O52" s="208"/>
      <c r="P52" s="368"/>
      <c r="Q52" s="59"/>
      <c r="R52" s="37"/>
      <c r="S52" s="35">
        <f>R52*P52</f>
        <v>0</v>
      </c>
      <c r="T52" s="37"/>
      <c r="U52" s="56">
        <f>T52*P52</f>
        <v>0</v>
      </c>
      <c r="V52" s="37"/>
      <c r="W52" s="35">
        <f t="shared" si="11"/>
        <v>0</v>
      </c>
      <c r="X52" s="37"/>
      <c r="Y52" s="56">
        <f t="shared" si="12"/>
        <v>0</v>
      </c>
      <c r="Z52" s="83"/>
      <c r="AA52" s="327">
        <f t="shared" si="13"/>
        <v>0</v>
      </c>
      <c r="AB52" s="327">
        <f t="shared" si="14"/>
        <v>0</v>
      </c>
      <c r="AC52" s="311">
        <f t="shared" si="15"/>
        <v>0</v>
      </c>
      <c r="AD52" s="358"/>
      <c r="AE52" s="358"/>
      <c r="AH52" s="318"/>
      <c r="AI52" s="320"/>
      <c r="AJ52" s="256"/>
      <c r="AL52" s="256"/>
      <c r="AM52" s="256"/>
    </row>
    <row r="53" spans="16:17" ht="21.75">
      <c r="P53" t="s">
        <v>432</v>
      </c>
      <c r="Q53" s="91">
        <f>SUM(Q3:Q52)</f>
        <v>1401919.31</v>
      </c>
    </row>
  </sheetData>
  <sheetProtection/>
  <autoFilter ref="A1:AL53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workbookViewId="0" topLeftCell="B1">
      <pane ySplit="2" topLeftCell="A83" activePane="bottomLeft" state="frozen"/>
      <selection pane="topLeft" activeCell="D1" sqref="D1"/>
      <selection pane="bottomLeft" activeCell="O87" sqref="O87"/>
    </sheetView>
  </sheetViews>
  <sheetFormatPr defaultColWidth="9.140625" defaultRowHeight="21.75"/>
  <cols>
    <col min="1" max="1" width="9.140625" style="0" customWidth="1"/>
    <col min="2" max="2" width="5.421875" style="6" customWidth="1"/>
    <col min="3" max="3" width="13.8515625" style="6" customWidth="1"/>
    <col min="4" max="4" width="28.8515625" style="0" customWidth="1"/>
    <col min="5" max="5" width="7.421875" style="0" customWidth="1"/>
    <col min="6" max="7" width="8.8515625" style="6" customWidth="1"/>
    <col min="8" max="8" width="7.28125" style="6" customWidth="1"/>
    <col min="9" max="9" width="7.57421875" style="315" customWidth="1"/>
    <col min="10" max="10" width="7.57421875" style="70" customWidth="1"/>
    <col min="11" max="11" width="10.00390625" style="70" customWidth="1"/>
    <col min="12" max="12" width="7.28125" style="70" customWidth="1"/>
    <col min="13" max="13" width="10.421875" style="384" customWidth="1"/>
    <col min="14" max="14" width="10.00390625" style="70" customWidth="1"/>
    <col min="15" max="15" width="12.8515625" style="6" customWidth="1"/>
    <col min="16" max="16" width="8.140625" style="6" customWidth="1"/>
    <col min="17" max="17" width="11.28125" style="6" customWidth="1"/>
    <col min="18" max="18" width="8.00390625" style="6" customWidth="1"/>
    <col min="19" max="19" width="12.140625" style="6" customWidth="1"/>
    <col min="20" max="20" width="7.8515625" style="0" customWidth="1"/>
    <col min="21" max="21" width="10.140625" style="0" customWidth="1"/>
    <col min="22" max="22" width="9.8515625" style="0" customWidth="1"/>
    <col min="23" max="23" width="10.140625" style="0" customWidth="1"/>
    <col min="24" max="24" width="9.140625" style="0" customWidth="1"/>
    <col min="25" max="25" width="5.57421875" style="0" customWidth="1"/>
    <col min="26" max="26" width="6.7109375" style="0" customWidth="1"/>
    <col min="27" max="27" width="7.28125" style="0" customWidth="1"/>
    <col min="28" max="28" width="9.8515625" style="0" customWidth="1"/>
    <col min="29" max="29" width="10.00390625" style="0" customWidth="1"/>
    <col min="31" max="31" width="19.00390625" style="294" customWidth="1"/>
    <col min="33" max="33" width="12.00390625" style="0" customWidth="1"/>
  </cols>
  <sheetData>
    <row r="1" spans="1:33" ht="21.75">
      <c r="A1" s="189" t="s">
        <v>1337</v>
      </c>
      <c r="B1" s="5" t="s">
        <v>3</v>
      </c>
      <c r="C1" s="28" t="s">
        <v>1351</v>
      </c>
      <c r="D1" s="15" t="s">
        <v>1443</v>
      </c>
      <c r="E1" s="15" t="s">
        <v>1340</v>
      </c>
      <c r="F1" s="5" t="s">
        <v>5</v>
      </c>
      <c r="G1" s="3" t="s">
        <v>1434</v>
      </c>
      <c r="H1" s="301"/>
      <c r="I1" s="313" t="s">
        <v>1343</v>
      </c>
      <c r="J1" s="66"/>
      <c r="K1" s="80" t="s">
        <v>0</v>
      </c>
      <c r="L1" s="80" t="s">
        <v>1352</v>
      </c>
      <c r="M1" s="417" t="s">
        <v>0</v>
      </c>
      <c r="N1" s="321" t="s">
        <v>1435</v>
      </c>
      <c r="O1" s="3" t="s">
        <v>1436</v>
      </c>
      <c r="P1" s="9" t="s">
        <v>1437</v>
      </c>
      <c r="Q1" s="12"/>
      <c r="R1" s="9" t="s">
        <v>1438</v>
      </c>
      <c r="S1" s="13"/>
      <c r="T1" s="9" t="s">
        <v>1439</v>
      </c>
      <c r="U1" s="12"/>
      <c r="V1" s="9" t="s">
        <v>1440</v>
      </c>
      <c r="W1" s="13"/>
      <c r="X1" s="258" t="s">
        <v>666</v>
      </c>
      <c r="AA1" t="s">
        <v>1477</v>
      </c>
      <c r="AB1" t="s">
        <v>1450</v>
      </c>
      <c r="AC1" t="s">
        <v>8</v>
      </c>
      <c r="AD1" s="55" t="s">
        <v>2</v>
      </c>
      <c r="AE1" s="294" t="s">
        <v>1457</v>
      </c>
      <c r="AF1" t="s">
        <v>6</v>
      </c>
      <c r="AG1" t="s">
        <v>1458</v>
      </c>
    </row>
    <row r="2" spans="1:29" ht="21.75">
      <c r="A2" s="185"/>
      <c r="B2" s="5"/>
      <c r="C2" s="15"/>
      <c r="D2" s="15"/>
      <c r="E2" s="15"/>
      <c r="F2" s="5"/>
      <c r="G2" s="15"/>
      <c r="H2" s="67" t="s">
        <v>1441</v>
      </c>
      <c r="I2" s="314" t="s">
        <v>1442</v>
      </c>
      <c r="J2" s="67">
        <v>2560</v>
      </c>
      <c r="K2" s="67" t="s">
        <v>1525</v>
      </c>
      <c r="L2" s="67" t="s">
        <v>6</v>
      </c>
      <c r="M2" s="418" t="s">
        <v>1526</v>
      </c>
      <c r="N2" s="322"/>
      <c r="O2" s="18"/>
      <c r="P2" s="18" t="s">
        <v>7</v>
      </c>
      <c r="Q2" s="5" t="s">
        <v>1346</v>
      </c>
      <c r="R2" s="5" t="s">
        <v>7</v>
      </c>
      <c r="S2" s="16" t="s">
        <v>1346</v>
      </c>
      <c r="T2" s="18" t="s">
        <v>7</v>
      </c>
      <c r="U2" s="5" t="s">
        <v>1346</v>
      </c>
      <c r="V2" s="5" t="s">
        <v>7</v>
      </c>
      <c r="W2" s="272" t="s">
        <v>1346</v>
      </c>
      <c r="X2" s="273"/>
      <c r="AB2" t="s">
        <v>1451</v>
      </c>
      <c r="AC2" t="s">
        <v>1345</v>
      </c>
    </row>
    <row r="3" spans="1:31" ht="21.75">
      <c r="A3" s="76">
        <v>10949</v>
      </c>
      <c r="B3" s="38">
        <v>1</v>
      </c>
      <c r="C3" s="38"/>
      <c r="D3" s="29" t="s">
        <v>245</v>
      </c>
      <c r="E3" s="29"/>
      <c r="F3" s="33">
        <v>1</v>
      </c>
      <c r="G3" s="33" t="s">
        <v>426</v>
      </c>
      <c r="H3" s="46">
        <v>158</v>
      </c>
      <c r="I3" s="120">
        <v>193</v>
      </c>
      <c r="J3" s="208">
        <v>193.33333333333331</v>
      </c>
      <c r="K3" s="120">
        <f>(H3+I3+J3)/3*1.1</f>
        <v>199.58888888888887</v>
      </c>
      <c r="L3" s="46">
        <v>40</v>
      </c>
      <c r="M3" s="377">
        <v>160</v>
      </c>
      <c r="N3" s="46">
        <v>35</v>
      </c>
      <c r="O3" s="59">
        <f aca="true" t="shared" si="0" ref="O3:O34">N3*M3</f>
        <v>5600</v>
      </c>
      <c r="P3" s="33">
        <v>40</v>
      </c>
      <c r="Q3" s="35">
        <f>P3*N3</f>
        <v>1400</v>
      </c>
      <c r="R3" s="121">
        <v>40</v>
      </c>
      <c r="S3" s="35">
        <f>R3*N3</f>
        <v>1400</v>
      </c>
      <c r="T3" s="83">
        <v>40</v>
      </c>
      <c r="U3" s="83">
        <f>T3*N3</f>
        <v>1400</v>
      </c>
      <c r="V3" s="83">
        <v>40</v>
      </c>
      <c r="W3" s="83">
        <f>V3*N3</f>
        <v>1400</v>
      </c>
      <c r="X3" s="83"/>
      <c r="Y3" s="320">
        <f>M3-Z3</f>
        <v>0</v>
      </c>
      <c r="Z3" s="320">
        <f>P3+R3+T3+V3</f>
        <v>160</v>
      </c>
      <c r="AA3">
        <f>M3/4</f>
        <v>40</v>
      </c>
      <c r="AB3">
        <v>145</v>
      </c>
      <c r="AC3">
        <v>5075</v>
      </c>
      <c r="AD3">
        <f>AC3/AB3</f>
        <v>35</v>
      </c>
      <c r="AE3" s="294">
        <f>AB3/9*12</f>
        <v>193.33333333333331</v>
      </c>
    </row>
    <row r="4" spans="1:31" ht="21.75">
      <c r="A4" s="76">
        <v>10949</v>
      </c>
      <c r="B4" s="34">
        <v>2</v>
      </c>
      <c r="C4" s="34"/>
      <c r="D4" s="29" t="s">
        <v>242</v>
      </c>
      <c r="E4" s="29"/>
      <c r="F4" s="33">
        <v>1</v>
      </c>
      <c r="G4" s="33" t="s">
        <v>426</v>
      </c>
      <c r="H4" s="46">
        <v>0</v>
      </c>
      <c r="I4" s="120">
        <v>13</v>
      </c>
      <c r="J4" s="208">
        <v>34.666666666666664</v>
      </c>
      <c r="K4" s="120">
        <f aca="true" t="shared" si="1" ref="K4:K66">(H4+I4+J4)/3*1.1</f>
        <v>17.477777777777778</v>
      </c>
      <c r="L4" s="46">
        <v>2</v>
      </c>
      <c r="M4" s="377">
        <v>15</v>
      </c>
      <c r="N4" s="46">
        <v>35</v>
      </c>
      <c r="O4" s="59">
        <f t="shared" si="0"/>
        <v>525</v>
      </c>
      <c r="P4" s="33">
        <v>0</v>
      </c>
      <c r="Q4" s="35">
        <f aca="true" t="shared" si="2" ref="Q4:Q67">P4*N4</f>
        <v>0</v>
      </c>
      <c r="R4" s="121">
        <v>15</v>
      </c>
      <c r="S4" s="35">
        <f aca="true" t="shared" si="3" ref="S4:S67">R4*N4</f>
        <v>525</v>
      </c>
      <c r="T4" s="83">
        <v>0</v>
      </c>
      <c r="U4" s="83">
        <f aca="true" t="shared" si="4" ref="U4:U67">T4*N4</f>
        <v>0</v>
      </c>
      <c r="V4" s="83">
        <v>0</v>
      </c>
      <c r="W4" s="83">
        <f aca="true" t="shared" si="5" ref="W4:W67">V4*N4</f>
        <v>0</v>
      </c>
      <c r="X4" s="83"/>
      <c r="Y4" s="320">
        <f aca="true" t="shared" si="6" ref="Y4:Y67">M4-Z4</f>
        <v>0</v>
      </c>
      <c r="Z4" s="320">
        <f aca="true" t="shared" si="7" ref="Z4:Z67">P4+R4+T4+V4</f>
        <v>15</v>
      </c>
      <c r="AA4">
        <f aca="true" t="shared" si="8" ref="AA4:AA67">M4/4</f>
        <v>3.75</v>
      </c>
      <c r="AB4">
        <v>26</v>
      </c>
      <c r="AC4">
        <v>910</v>
      </c>
      <c r="AD4">
        <f aca="true" t="shared" si="9" ref="AD4:AD67">AC4/AB4</f>
        <v>35</v>
      </c>
      <c r="AE4" s="294">
        <f aca="true" t="shared" si="10" ref="AE4:AE67">AB4/9*12</f>
        <v>34.666666666666664</v>
      </c>
    </row>
    <row r="5" spans="1:31" ht="21.75">
      <c r="A5" s="76">
        <v>10949</v>
      </c>
      <c r="B5" s="38">
        <v>3</v>
      </c>
      <c r="C5" s="38"/>
      <c r="D5" s="29" t="s">
        <v>243</v>
      </c>
      <c r="E5" s="29"/>
      <c r="F5" s="33">
        <v>1</v>
      </c>
      <c r="G5" s="33" t="s">
        <v>426</v>
      </c>
      <c r="H5" s="46">
        <v>15</v>
      </c>
      <c r="I5" s="120">
        <v>8</v>
      </c>
      <c r="J5" s="208">
        <v>17.333333333333332</v>
      </c>
      <c r="K5" s="120">
        <f t="shared" si="1"/>
        <v>14.788888888888888</v>
      </c>
      <c r="L5" s="46">
        <v>0</v>
      </c>
      <c r="M5" s="377">
        <v>15</v>
      </c>
      <c r="N5" s="46">
        <v>35</v>
      </c>
      <c r="O5" s="59">
        <f t="shared" si="0"/>
        <v>525</v>
      </c>
      <c r="P5" s="33">
        <v>15</v>
      </c>
      <c r="Q5" s="35">
        <f t="shared" si="2"/>
        <v>525</v>
      </c>
      <c r="R5" s="121">
        <v>0</v>
      </c>
      <c r="S5" s="35">
        <f t="shared" si="3"/>
        <v>0</v>
      </c>
      <c r="T5" s="83">
        <v>0</v>
      </c>
      <c r="U5" s="83">
        <f t="shared" si="4"/>
        <v>0</v>
      </c>
      <c r="V5" s="83">
        <v>0</v>
      </c>
      <c r="W5" s="83">
        <f t="shared" si="5"/>
        <v>0</v>
      </c>
      <c r="X5" s="83"/>
      <c r="Y5" s="320">
        <f t="shared" si="6"/>
        <v>0</v>
      </c>
      <c r="Z5" s="320">
        <f t="shared" si="7"/>
        <v>15</v>
      </c>
      <c r="AA5">
        <f t="shared" si="8"/>
        <v>3.75</v>
      </c>
      <c r="AB5">
        <v>13</v>
      </c>
      <c r="AC5">
        <v>455</v>
      </c>
      <c r="AD5">
        <f t="shared" si="9"/>
        <v>35</v>
      </c>
      <c r="AE5" s="294">
        <f t="shared" si="10"/>
        <v>17.333333333333332</v>
      </c>
    </row>
    <row r="6" spans="1:31" ht="21.75">
      <c r="A6" s="76">
        <v>10949</v>
      </c>
      <c r="B6" s="38">
        <v>4</v>
      </c>
      <c r="C6" s="38"/>
      <c r="D6" s="29" t="s">
        <v>244</v>
      </c>
      <c r="E6" s="29"/>
      <c r="F6" s="33">
        <v>1</v>
      </c>
      <c r="G6" s="33" t="s">
        <v>426</v>
      </c>
      <c r="H6" s="46">
        <v>27</v>
      </c>
      <c r="I6" s="120">
        <v>58</v>
      </c>
      <c r="J6" s="208">
        <v>33.33333333333333</v>
      </c>
      <c r="K6" s="120">
        <f t="shared" si="1"/>
        <v>43.38888888888889</v>
      </c>
      <c r="L6" s="46">
        <v>23</v>
      </c>
      <c r="M6" s="377">
        <v>20</v>
      </c>
      <c r="N6" s="46">
        <v>35</v>
      </c>
      <c r="O6" s="59">
        <f t="shared" si="0"/>
        <v>700</v>
      </c>
      <c r="P6" s="33">
        <v>0</v>
      </c>
      <c r="Q6" s="35">
        <f t="shared" si="2"/>
        <v>0</v>
      </c>
      <c r="R6" s="121">
        <v>0</v>
      </c>
      <c r="S6" s="35">
        <f t="shared" si="3"/>
        <v>0</v>
      </c>
      <c r="T6" s="83">
        <v>10</v>
      </c>
      <c r="U6" s="83">
        <f t="shared" si="4"/>
        <v>350</v>
      </c>
      <c r="V6" s="83">
        <v>10</v>
      </c>
      <c r="W6" s="83">
        <f t="shared" si="5"/>
        <v>350</v>
      </c>
      <c r="X6" s="83"/>
      <c r="Y6" s="320">
        <f t="shared" si="6"/>
        <v>0</v>
      </c>
      <c r="Z6" s="320">
        <f t="shared" si="7"/>
        <v>20</v>
      </c>
      <c r="AA6">
        <f t="shared" si="8"/>
        <v>5</v>
      </c>
      <c r="AB6">
        <v>25</v>
      </c>
      <c r="AC6">
        <v>875</v>
      </c>
      <c r="AD6">
        <f t="shared" si="9"/>
        <v>35</v>
      </c>
      <c r="AE6" s="294">
        <f t="shared" si="10"/>
        <v>33.33333333333333</v>
      </c>
    </row>
    <row r="7" spans="1:31" ht="21.75">
      <c r="A7" s="76">
        <v>10949</v>
      </c>
      <c r="B7" s="34">
        <v>5</v>
      </c>
      <c r="C7" s="34"/>
      <c r="D7" s="29" t="s">
        <v>246</v>
      </c>
      <c r="E7" s="29"/>
      <c r="F7" s="33">
        <v>1</v>
      </c>
      <c r="G7" s="33" t="s">
        <v>427</v>
      </c>
      <c r="H7" s="46">
        <v>7</v>
      </c>
      <c r="I7" s="120">
        <v>9</v>
      </c>
      <c r="J7" s="208">
        <v>16</v>
      </c>
      <c r="K7" s="120">
        <f t="shared" si="1"/>
        <v>11.733333333333334</v>
      </c>
      <c r="L7" s="46">
        <v>2</v>
      </c>
      <c r="M7" s="377">
        <v>10</v>
      </c>
      <c r="N7" s="46">
        <v>3370.5</v>
      </c>
      <c r="O7" s="59">
        <f t="shared" si="0"/>
        <v>33705</v>
      </c>
      <c r="P7" s="33">
        <v>2</v>
      </c>
      <c r="Q7" s="35">
        <f t="shared" si="2"/>
        <v>6741</v>
      </c>
      <c r="R7" s="121">
        <v>3</v>
      </c>
      <c r="S7" s="35">
        <f t="shared" si="3"/>
        <v>10111.5</v>
      </c>
      <c r="T7" s="83">
        <v>3</v>
      </c>
      <c r="U7" s="83">
        <f t="shared" si="4"/>
        <v>10111.5</v>
      </c>
      <c r="V7" s="83">
        <v>2</v>
      </c>
      <c r="W7" s="83">
        <f t="shared" si="5"/>
        <v>6741</v>
      </c>
      <c r="X7" s="83"/>
      <c r="Y7" s="320">
        <f t="shared" si="6"/>
        <v>0</v>
      </c>
      <c r="Z7" s="320">
        <f t="shared" si="7"/>
        <v>10</v>
      </c>
      <c r="AA7">
        <f t="shared" si="8"/>
        <v>2.5</v>
      </c>
      <c r="AB7">
        <v>12</v>
      </c>
      <c r="AC7">
        <v>40446</v>
      </c>
      <c r="AD7">
        <f t="shared" si="9"/>
        <v>3370.5</v>
      </c>
      <c r="AE7" s="294">
        <f t="shared" si="10"/>
        <v>16</v>
      </c>
    </row>
    <row r="8" spans="1:31" ht="21.75">
      <c r="A8" s="76">
        <v>10949</v>
      </c>
      <c r="B8" s="38">
        <v>6</v>
      </c>
      <c r="C8" s="38"/>
      <c r="D8" s="29" t="s">
        <v>247</v>
      </c>
      <c r="E8" s="29"/>
      <c r="F8" s="33">
        <v>1</v>
      </c>
      <c r="G8" s="33" t="s">
        <v>428</v>
      </c>
      <c r="H8" s="46">
        <v>67</v>
      </c>
      <c r="I8" s="120">
        <v>77</v>
      </c>
      <c r="J8" s="208">
        <v>86.66666666666667</v>
      </c>
      <c r="K8" s="120">
        <f t="shared" si="1"/>
        <v>84.5777777777778</v>
      </c>
      <c r="L8" s="46">
        <v>13</v>
      </c>
      <c r="M8" s="377">
        <v>72</v>
      </c>
      <c r="N8" s="46">
        <v>221.49</v>
      </c>
      <c r="O8" s="59">
        <f t="shared" si="0"/>
        <v>15947.28</v>
      </c>
      <c r="P8" s="33">
        <v>0</v>
      </c>
      <c r="Q8" s="35">
        <f t="shared" si="2"/>
        <v>0</v>
      </c>
      <c r="R8" s="121">
        <v>24</v>
      </c>
      <c r="S8" s="35">
        <f t="shared" si="3"/>
        <v>5315.76</v>
      </c>
      <c r="T8" s="83">
        <v>24</v>
      </c>
      <c r="U8" s="83">
        <f t="shared" si="4"/>
        <v>5315.76</v>
      </c>
      <c r="V8" s="83">
        <v>24</v>
      </c>
      <c r="W8" s="83">
        <f t="shared" si="5"/>
        <v>5315.76</v>
      </c>
      <c r="X8" s="83"/>
      <c r="Y8" s="320">
        <f t="shared" si="6"/>
        <v>0</v>
      </c>
      <c r="Z8" s="320">
        <f t="shared" si="7"/>
        <v>72</v>
      </c>
      <c r="AA8">
        <f t="shared" si="8"/>
        <v>18</v>
      </c>
      <c r="AB8">
        <v>65</v>
      </c>
      <c r="AC8">
        <v>14396.849999999995</v>
      </c>
      <c r="AD8">
        <f t="shared" si="9"/>
        <v>221.48999999999992</v>
      </c>
      <c r="AE8" s="294">
        <f t="shared" si="10"/>
        <v>86.66666666666667</v>
      </c>
    </row>
    <row r="9" spans="1:31" ht="21.75">
      <c r="A9" s="76">
        <v>10949</v>
      </c>
      <c r="B9" s="38">
        <v>7</v>
      </c>
      <c r="C9" s="38"/>
      <c r="D9" s="29" t="s">
        <v>484</v>
      </c>
      <c r="E9" s="29"/>
      <c r="F9" s="33">
        <v>50</v>
      </c>
      <c r="G9" s="33" t="s">
        <v>1529</v>
      </c>
      <c r="H9" s="46">
        <v>14</v>
      </c>
      <c r="I9" s="120">
        <v>7</v>
      </c>
      <c r="J9" s="208">
        <v>6.666666666666667</v>
      </c>
      <c r="K9" s="120">
        <f t="shared" si="1"/>
        <v>10.144444444444446</v>
      </c>
      <c r="L9" s="46">
        <v>0</v>
      </c>
      <c r="M9" s="377">
        <v>10</v>
      </c>
      <c r="N9" s="46">
        <v>2814.1</v>
      </c>
      <c r="O9" s="59">
        <f t="shared" si="0"/>
        <v>28141</v>
      </c>
      <c r="P9" s="33">
        <v>3</v>
      </c>
      <c r="Q9" s="35">
        <f t="shared" si="2"/>
        <v>8442.3</v>
      </c>
      <c r="R9" s="121">
        <v>2</v>
      </c>
      <c r="S9" s="35">
        <f t="shared" si="3"/>
        <v>5628.2</v>
      </c>
      <c r="T9" s="83">
        <v>3</v>
      </c>
      <c r="U9" s="83">
        <f t="shared" si="4"/>
        <v>8442.3</v>
      </c>
      <c r="V9" s="83">
        <v>2</v>
      </c>
      <c r="W9" s="83">
        <f t="shared" si="5"/>
        <v>5628.2</v>
      </c>
      <c r="X9" s="83"/>
      <c r="Y9" s="320">
        <f t="shared" si="6"/>
        <v>0</v>
      </c>
      <c r="Z9" s="320">
        <f t="shared" si="7"/>
        <v>10</v>
      </c>
      <c r="AA9">
        <f t="shared" si="8"/>
        <v>2.5</v>
      </c>
      <c r="AB9">
        <v>5</v>
      </c>
      <c r="AC9">
        <v>12500</v>
      </c>
      <c r="AD9">
        <f t="shared" si="9"/>
        <v>2500</v>
      </c>
      <c r="AE9" s="294">
        <f t="shared" si="10"/>
        <v>6.666666666666667</v>
      </c>
    </row>
    <row r="10" spans="1:31" ht="21.75">
      <c r="A10" s="76">
        <v>10949</v>
      </c>
      <c r="B10" s="34">
        <v>8</v>
      </c>
      <c r="C10" s="34"/>
      <c r="D10" s="29" t="s">
        <v>248</v>
      </c>
      <c r="E10" s="29"/>
      <c r="F10" s="33">
        <v>1</v>
      </c>
      <c r="G10" s="33" t="s">
        <v>424</v>
      </c>
      <c r="H10" s="46">
        <v>3</v>
      </c>
      <c r="I10" s="120">
        <v>0</v>
      </c>
      <c r="J10" s="208">
        <v>10.666666666666666</v>
      </c>
      <c r="K10" s="120">
        <v>12</v>
      </c>
      <c r="L10" s="46">
        <v>0</v>
      </c>
      <c r="M10" s="377">
        <v>12</v>
      </c>
      <c r="N10" s="46">
        <v>37.5</v>
      </c>
      <c r="O10" s="59">
        <f t="shared" si="0"/>
        <v>450</v>
      </c>
      <c r="P10" s="33">
        <v>12</v>
      </c>
      <c r="Q10" s="35">
        <f t="shared" si="2"/>
        <v>450</v>
      </c>
      <c r="R10" s="121">
        <v>0</v>
      </c>
      <c r="S10" s="35">
        <f t="shared" si="3"/>
        <v>0</v>
      </c>
      <c r="T10" s="83">
        <v>0</v>
      </c>
      <c r="U10" s="83">
        <f t="shared" si="4"/>
        <v>0</v>
      </c>
      <c r="V10" s="83">
        <v>0</v>
      </c>
      <c r="W10" s="83">
        <f t="shared" si="5"/>
        <v>0</v>
      </c>
      <c r="X10" s="83"/>
      <c r="Y10" s="320">
        <f t="shared" si="6"/>
        <v>0</v>
      </c>
      <c r="Z10" s="320">
        <f t="shared" si="7"/>
        <v>12</v>
      </c>
      <c r="AA10">
        <f t="shared" si="8"/>
        <v>3</v>
      </c>
      <c r="AB10">
        <v>8</v>
      </c>
      <c r="AC10">
        <v>300</v>
      </c>
      <c r="AD10">
        <f t="shared" si="9"/>
        <v>37.5</v>
      </c>
      <c r="AE10" s="294">
        <f t="shared" si="10"/>
        <v>10.666666666666666</v>
      </c>
    </row>
    <row r="11" spans="1:31" ht="21.75">
      <c r="A11" s="76">
        <v>10949</v>
      </c>
      <c r="B11" s="38">
        <v>9</v>
      </c>
      <c r="C11" s="38"/>
      <c r="D11" s="40" t="s">
        <v>441</v>
      </c>
      <c r="E11" s="40"/>
      <c r="F11" s="33">
        <v>50</v>
      </c>
      <c r="G11" s="33" t="s">
        <v>429</v>
      </c>
      <c r="H11" s="46">
        <v>178</v>
      </c>
      <c r="I11" s="120">
        <v>161</v>
      </c>
      <c r="J11" s="208">
        <v>190.66666666666669</v>
      </c>
      <c r="K11" s="120">
        <f t="shared" si="1"/>
        <v>194.21111111111114</v>
      </c>
      <c r="L11" s="46">
        <v>14</v>
      </c>
      <c r="M11" s="377">
        <v>180</v>
      </c>
      <c r="N11" s="46">
        <v>50.29</v>
      </c>
      <c r="O11" s="59">
        <f t="shared" si="0"/>
        <v>9052.2</v>
      </c>
      <c r="P11" s="33">
        <v>50</v>
      </c>
      <c r="Q11" s="35">
        <f t="shared" si="2"/>
        <v>2514.5</v>
      </c>
      <c r="R11" s="121">
        <v>40</v>
      </c>
      <c r="S11" s="35">
        <f t="shared" si="3"/>
        <v>2011.6</v>
      </c>
      <c r="T11" s="83">
        <v>50</v>
      </c>
      <c r="U11" s="83">
        <f t="shared" si="4"/>
        <v>2514.5</v>
      </c>
      <c r="V11" s="83">
        <v>40</v>
      </c>
      <c r="W11" s="83">
        <f t="shared" si="5"/>
        <v>2011.6</v>
      </c>
      <c r="X11" s="83"/>
      <c r="Y11" s="320">
        <f t="shared" si="6"/>
        <v>0</v>
      </c>
      <c r="Z11" s="320">
        <f t="shared" si="7"/>
        <v>180</v>
      </c>
      <c r="AA11">
        <f t="shared" si="8"/>
        <v>45</v>
      </c>
      <c r="AB11">
        <f>7150/50</f>
        <v>143</v>
      </c>
      <c r="AC11">
        <v>6944.699999999998</v>
      </c>
      <c r="AD11">
        <f t="shared" si="9"/>
        <v>48.56433566433565</v>
      </c>
      <c r="AE11" s="294">
        <f t="shared" si="10"/>
        <v>190.66666666666669</v>
      </c>
    </row>
    <row r="12" spans="1:31" ht="21.75">
      <c r="A12" s="76">
        <v>10949</v>
      </c>
      <c r="B12" s="38">
        <v>10</v>
      </c>
      <c r="C12" s="38"/>
      <c r="D12" s="40" t="s">
        <v>589</v>
      </c>
      <c r="E12" s="40"/>
      <c r="F12" s="33">
        <v>1</v>
      </c>
      <c r="G12" s="33" t="s">
        <v>427</v>
      </c>
      <c r="H12" s="72">
        <v>0</v>
      </c>
      <c r="I12" s="124">
        <v>0</v>
      </c>
      <c r="J12" s="208">
        <v>0</v>
      </c>
      <c r="K12" s="120">
        <f t="shared" si="1"/>
        <v>0</v>
      </c>
      <c r="L12" s="46">
        <v>0</v>
      </c>
      <c r="M12" s="377">
        <f>K12-L12</f>
        <v>0</v>
      </c>
      <c r="N12" s="306">
        <v>1926</v>
      </c>
      <c r="O12" s="59">
        <f t="shared" si="0"/>
        <v>0</v>
      </c>
      <c r="P12" s="33">
        <v>0</v>
      </c>
      <c r="Q12" s="35">
        <f t="shared" si="2"/>
        <v>0</v>
      </c>
      <c r="R12" s="121">
        <v>0</v>
      </c>
      <c r="S12" s="35">
        <f t="shared" si="3"/>
        <v>0</v>
      </c>
      <c r="T12" s="83">
        <v>0</v>
      </c>
      <c r="U12" s="83">
        <f t="shared" si="4"/>
        <v>0</v>
      </c>
      <c r="V12" s="83">
        <v>0</v>
      </c>
      <c r="W12" s="83">
        <f t="shared" si="5"/>
        <v>0</v>
      </c>
      <c r="X12" s="83"/>
      <c r="Y12" s="320">
        <f t="shared" si="6"/>
        <v>0</v>
      </c>
      <c r="Z12" s="320">
        <f t="shared" si="7"/>
        <v>0</v>
      </c>
      <c r="AA12">
        <f t="shared" si="8"/>
        <v>0</v>
      </c>
      <c r="AD12" t="e">
        <f t="shared" si="9"/>
        <v>#DIV/0!</v>
      </c>
      <c r="AE12" s="294">
        <f t="shared" si="10"/>
        <v>0</v>
      </c>
    </row>
    <row r="13" spans="1:31" ht="21.75">
      <c r="A13" s="76">
        <v>10949</v>
      </c>
      <c r="B13" s="34">
        <v>11</v>
      </c>
      <c r="C13" s="34"/>
      <c r="D13" s="86" t="s">
        <v>590</v>
      </c>
      <c r="E13" s="86"/>
      <c r="F13" s="33">
        <v>1</v>
      </c>
      <c r="G13" s="33" t="s">
        <v>427</v>
      </c>
      <c r="H13" s="72">
        <v>14</v>
      </c>
      <c r="I13" s="124">
        <v>9</v>
      </c>
      <c r="J13" s="208">
        <v>9.333333333333334</v>
      </c>
      <c r="K13" s="120">
        <f t="shared" si="1"/>
        <v>11.855555555555558</v>
      </c>
      <c r="L13" s="46">
        <v>0</v>
      </c>
      <c r="M13" s="377">
        <v>12</v>
      </c>
      <c r="N13" s="306">
        <v>1145</v>
      </c>
      <c r="O13" s="59">
        <f t="shared" si="0"/>
        <v>13740</v>
      </c>
      <c r="P13" s="33">
        <v>3</v>
      </c>
      <c r="Q13" s="35">
        <f t="shared" si="2"/>
        <v>3435</v>
      </c>
      <c r="R13" s="121">
        <v>3</v>
      </c>
      <c r="S13" s="35">
        <f t="shared" si="3"/>
        <v>3435</v>
      </c>
      <c r="T13" s="83">
        <v>3</v>
      </c>
      <c r="U13" s="83">
        <f t="shared" si="4"/>
        <v>3435</v>
      </c>
      <c r="V13" s="83">
        <v>3</v>
      </c>
      <c r="W13" s="83">
        <f t="shared" si="5"/>
        <v>3435</v>
      </c>
      <c r="X13" s="83"/>
      <c r="Y13" s="320">
        <f t="shared" si="6"/>
        <v>0</v>
      </c>
      <c r="Z13" s="320">
        <f t="shared" si="7"/>
        <v>12</v>
      </c>
      <c r="AA13">
        <f t="shared" si="8"/>
        <v>3</v>
      </c>
      <c r="AB13">
        <v>7</v>
      </c>
      <c r="AC13">
        <v>8014.300000000001</v>
      </c>
      <c r="AD13">
        <f t="shared" si="9"/>
        <v>1144.9</v>
      </c>
      <c r="AE13" s="294">
        <f t="shared" si="10"/>
        <v>9.333333333333334</v>
      </c>
    </row>
    <row r="14" spans="1:31" ht="21.75">
      <c r="A14" s="76">
        <v>10949</v>
      </c>
      <c r="B14" s="38">
        <v>12</v>
      </c>
      <c r="C14" s="38"/>
      <c r="D14" s="82" t="s">
        <v>249</v>
      </c>
      <c r="E14" s="82"/>
      <c r="F14" s="33">
        <v>1</v>
      </c>
      <c r="G14" s="33" t="s">
        <v>427</v>
      </c>
      <c r="H14" s="46">
        <v>22</v>
      </c>
      <c r="I14" s="120">
        <v>21</v>
      </c>
      <c r="J14" s="208">
        <v>18.666666666666668</v>
      </c>
      <c r="K14" s="120">
        <f t="shared" si="1"/>
        <v>22.611111111111114</v>
      </c>
      <c r="L14" s="46">
        <v>3</v>
      </c>
      <c r="M14" s="377">
        <v>20</v>
      </c>
      <c r="N14" s="46">
        <v>1872.5</v>
      </c>
      <c r="O14" s="59">
        <f t="shared" si="0"/>
        <v>37450</v>
      </c>
      <c r="P14" s="33">
        <v>5</v>
      </c>
      <c r="Q14" s="35">
        <f t="shared" si="2"/>
        <v>9362.5</v>
      </c>
      <c r="R14" s="121">
        <v>5</v>
      </c>
      <c r="S14" s="35">
        <f t="shared" si="3"/>
        <v>9362.5</v>
      </c>
      <c r="T14" s="83">
        <v>5</v>
      </c>
      <c r="U14" s="83">
        <f t="shared" si="4"/>
        <v>9362.5</v>
      </c>
      <c r="V14" s="83">
        <v>5</v>
      </c>
      <c r="W14" s="83">
        <f t="shared" si="5"/>
        <v>9362.5</v>
      </c>
      <c r="X14" s="83"/>
      <c r="Y14" s="320">
        <f t="shared" si="6"/>
        <v>0</v>
      </c>
      <c r="Z14" s="320">
        <f t="shared" si="7"/>
        <v>20</v>
      </c>
      <c r="AA14">
        <f t="shared" si="8"/>
        <v>5</v>
      </c>
      <c r="AB14">
        <v>14</v>
      </c>
      <c r="AC14">
        <v>26215</v>
      </c>
      <c r="AD14">
        <f t="shared" si="9"/>
        <v>1872.5</v>
      </c>
      <c r="AE14" s="294">
        <f t="shared" si="10"/>
        <v>18.666666666666668</v>
      </c>
    </row>
    <row r="15" spans="1:31" ht="21.75">
      <c r="A15" s="76">
        <v>10949</v>
      </c>
      <c r="B15" s="38">
        <v>13</v>
      </c>
      <c r="C15" s="38"/>
      <c r="D15" s="29" t="s">
        <v>250</v>
      </c>
      <c r="E15" s="29"/>
      <c r="F15" s="33">
        <v>1</v>
      </c>
      <c r="G15" s="33" t="s">
        <v>424</v>
      </c>
      <c r="H15" s="46">
        <v>25</v>
      </c>
      <c r="I15" s="120">
        <v>2</v>
      </c>
      <c r="J15" s="208">
        <v>0</v>
      </c>
      <c r="K15" s="120">
        <f t="shared" si="1"/>
        <v>9.9</v>
      </c>
      <c r="L15" s="46">
        <v>17</v>
      </c>
      <c r="M15" s="377">
        <v>0</v>
      </c>
      <c r="N15" s="46">
        <v>17</v>
      </c>
      <c r="O15" s="59">
        <f t="shared" si="0"/>
        <v>0</v>
      </c>
      <c r="P15" s="33">
        <v>0</v>
      </c>
      <c r="Q15" s="35">
        <f t="shared" si="2"/>
        <v>0</v>
      </c>
      <c r="R15" s="33">
        <v>0</v>
      </c>
      <c r="S15" s="35">
        <f t="shared" si="3"/>
        <v>0</v>
      </c>
      <c r="T15" s="33">
        <v>0</v>
      </c>
      <c r="U15" s="83">
        <f t="shared" si="4"/>
        <v>0</v>
      </c>
      <c r="V15" s="33">
        <v>0</v>
      </c>
      <c r="W15" s="83">
        <f t="shared" si="5"/>
        <v>0</v>
      </c>
      <c r="X15" s="83"/>
      <c r="Y15" s="320">
        <f t="shared" si="6"/>
        <v>0</v>
      </c>
      <c r="Z15" s="320">
        <f t="shared" si="7"/>
        <v>0</v>
      </c>
      <c r="AA15">
        <f t="shared" si="8"/>
        <v>0</v>
      </c>
      <c r="AD15" t="e">
        <f t="shared" si="9"/>
        <v>#DIV/0!</v>
      </c>
      <c r="AE15" s="294">
        <f t="shared" si="10"/>
        <v>0</v>
      </c>
    </row>
    <row r="16" spans="1:31" ht="21.75">
      <c r="A16" s="76">
        <v>10949</v>
      </c>
      <c r="B16" s="34">
        <v>14</v>
      </c>
      <c r="C16" s="34"/>
      <c r="D16" s="29" t="s">
        <v>251</v>
      </c>
      <c r="E16" s="29"/>
      <c r="F16" s="33">
        <v>1</v>
      </c>
      <c r="G16" s="33" t="s">
        <v>426</v>
      </c>
      <c r="H16" s="46">
        <v>10</v>
      </c>
      <c r="I16" s="120">
        <v>10</v>
      </c>
      <c r="J16" s="208">
        <v>0</v>
      </c>
      <c r="K16" s="120">
        <f t="shared" si="1"/>
        <v>7.333333333333334</v>
      </c>
      <c r="L16" s="46">
        <v>10</v>
      </c>
      <c r="M16" s="377">
        <v>0</v>
      </c>
      <c r="N16" s="46">
        <v>28</v>
      </c>
      <c r="O16" s="59">
        <f t="shared" si="0"/>
        <v>0</v>
      </c>
      <c r="P16" s="33">
        <v>0</v>
      </c>
      <c r="Q16" s="35">
        <f t="shared" si="2"/>
        <v>0</v>
      </c>
      <c r="R16" s="33">
        <v>0</v>
      </c>
      <c r="S16" s="35">
        <f t="shared" si="3"/>
        <v>0</v>
      </c>
      <c r="T16" s="33">
        <v>0</v>
      </c>
      <c r="U16" s="83">
        <f t="shared" si="4"/>
        <v>0</v>
      </c>
      <c r="V16" s="33">
        <v>0</v>
      </c>
      <c r="W16" s="83">
        <f t="shared" si="5"/>
        <v>0</v>
      </c>
      <c r="X16" s="83"/>
      <c r="Y16" s="320">
        <f t="shared" si="6"/>
        <v>0</v>
      </c>
      <c r="Z16" s="320">
        <f t="shared" si="7"/>
        <v>0</v>
      </c>
      <c r="AA16">
        <f t="shared" si="8"/>
        <v>0</v>
      </c>
      <c r="AD16" t="e">
        <f t="shared" si="9"/>
        <v>#DIV/0!</v>
      </c>
      <c r="AE16" s="294">
        <f t="shared" si="10"/>
        <v>0</v>
      </c>
    </row>
    <row r="17" spans="1:31" ht="21.75">
      <c r="A17" s="76">
        <v>10949</v>
      </c>
      <c r="B17" s="38">
        <v>15</v>
      </c>
      <c r="C17" s="38"/>
      <c r="D17" s="29" t="s">
        <v>252</v>
      </c>
      <c r="E17" s="29"/>
      <c r="F17" s="33">
        <v>1</v>
      </c>
      <c r="G17" s="33" t="s">
        <v>426</v>
      </c>
      <c r="H17" s="46">
        <v>7</v>
      </c>
      <c r="I17" s="120">
        <v>10</v>
      </c>
      <c r="J17" s="208">
        <v>0</v>
      </c>
      <c r="K17" s="120">
        <f t="shared" si="1"/>
        <v>6.233333333333334</v>
      </c>
      <c r="L17" s="441">
        <v>10</v>
      </c>
      <c r="M17" s="377">
        <v>0</v>
      </c>
      <c r="N17" s="46">
        <v>28</v>
      </c>
      <c r="O17" s="59">
        <f t="shared" si="0"/>
        <v>0</v>
      </c>
      <c r="P17" s="33">
        <v>0</v>
      </c>
      <c r="Q17" s="35">
        <f t="shared" si="2"/>
        <v>0</v>
      </c>
      <c r="R17" s="33">
        <v>0</v>
      </c>
      <c r="S17" s="35">
        <f t="shared" si="3"/>
        <v>0</v>
      </c>
      <c r="T17" s="33">
        <v>0</v>
      </c>
      <c r="U17" s="83">
        <f t="shared" si="4"/>
        <v>0</v>
      </c>
      <c r="V17" s="33">
        <v>0</v>
      </c>
      <c r="W17" s="83">
        <f t="shared" si="5"/>
        <v>0</v>
      </c>
      <c r="X17" s="83"/>
      <c r="Y17" s="320">
        <f t="shared" si="6"/>
        <v>0</v>
      </c>
      <c r="Z17" s="320">
        <f t="shared" si="7"/>
        <v>0</v>
      </c>
      <c r="AA17">
        <f t="shared" si="8"/>
        <v>0</v>
      </c>
      <c r="AD17" t="e">
        <f t="shared" si="9"/>
        <v>#DIV/0!</v>
      </c>
      <c r="AE17" s="294">
        <f t="shared" si="10"/>
        <v>0</v>
      </c>
    </row>
    <row r="18" spans="1:31" ht="21.75">
      <c r="A18" s="76">
        <v>10949</v>
      </c>
      <c r="B18" s="38">
        <v>16</v>
      </c>
      <c r="C18" s="38"/>
      <c r="D18" s="29" t="s">
        <v>253</v>
      </c>
      <c r="E18" s="29"/>
      <c r="F18" s="33">
        <v>1</v>
      </c>
      <c r="G18" s="33" t="s">
        <v>426</v>
      </c>
      <c r="H18" s="46">
        <v>0</v>
      </c>
      <c r="I18" s="120">
        <v>0</v>
      </c>
      <c r="J18" s="208">
        <v>0</v>
      </c>
      <c r="K18" s="120">
        <f t="shared" si="1"/>
        <v>0</v>
      </c>
      <c r="L18" s="441">
        <v>10</v>
      </c>
      <c r="M18" s="377">
        <v>0</v>
      </c>
      <c r="N18" s="46">
        <v>28</v>
      </c>
      <c r="O18" s="59">
        <f t="shared" si="0"/>
        <v>0</v>
      </c>
      <c r="P18" s="33">
        <v>0</v>
      </c>
      <c r="Q18" s="35">
        <f t="shared" si="2"/>
        <v>0</v>
      </c>
      <c r="R18" s="33">
        <v>0</v>
      </c>
      <c r="S18" s="35">
        <f t="shared" si="3"/>
        <v>0</v>
      </c>
      <c r="T18" s="33">
        <v>0</v>
      </c>
      <c r="U18" s="83">
        <f t="shared" si="4"/>
        <v>0</v>
      </c>
      <c r="V18" s="33">
        <v>0</v>
      </c>
      <c r="W18" s="83">
        <f t="shared" si="5"/>
        <v>0</v>
      </c>
      <c r="X18" s="83"/>
      <c r="Y18" s="320">
        <f t="shared" si="6"/>
        <v>0</v>
      </c>
      <c r="Z18" s="320">
        <f t="shared" si="7"/>
        <v>0</v>
      </c>
      <c r="AA18">
        <f t="shared" si="8"/>
        <v>0</v>
      </c>
      <c r="AD18" t="e">
        <f t="shared" si="9"/>
        <v>#DIV/0!</v>
      </c>
      <c r="AE18" s="294">
        <f t="shared" si="10"/>
        <v>0</v>
      </c>
    </row>
    <row r="19" spans="1:31" ht="21.75">
      <c r="A19" s="76">
        <v>10949</v>
      </c>
      <c r="B19" s="34">
        <v>17</v>
      </c>
      <c r="C19" s="34"/>
      <c r="D19" s="29" t="s">
        <v>254</v>
      </c>
      <c r="E19" s="29"/>
      <c r="F19" s="33">
        <v>1</v>
      </c>
      <c r="G19" s="33" t="s">
        <v>426</v>
      </c>
      <c r="H19" s="46">
        <v>6</v>
      </c>
      <c r="I19" s="120">
        <v>10</v>
      </c>
      <c r="J19" s="208">
        <v>0</v>
      </c>
      <c r="K19" s="120">
        <f t="shared" si="1"/>
        <v>5.866666666666667</v>
      </c>
      <c r="L19" s="441">
        <v>10</v>
      </c>
      <c r="M19" s="377">
        <v>0</v>
      </c>
      <c r="N19" s="46">
        <v>28</v>
      </c>
      <c r="O19" s="59">
        <f t="shared" si="0"/>
        <v>0</v>
      </c>
      <c r="P19" s="33">
        <v>0</v>
      </c>
      <c r="Q19" s="35">
        <f t="shared" si="2"/>
        <v>0</v>
      </c>
      <c r="R19" s="33">
        <v>0</v>
      </c>
      <c r="S19" s="35">
        <f t="shared" si="3"/>
        <v>0</v>
      </c>
      <c r="T19" s="33">
        <v>0</v>
      </c>
      <c r="U19" s="83">
        <f t="shared" si="4"/>
        <v>0</v>
      </c>
      <c r="V19" s="33">
        <v>0</v>
      </c>
      <c r="W19" s="83">
        <f t="shared" si="5"/>
        <v>0</v>
      </c>
      <c r="X19" s="83"/>
      <c r="Y19" s="320">
        <f t="shared" si="6"/>
        <v>0</v>
      </c>
      <c r="Z19" s="320">
        <f t="shared" si="7"/>
        <v>0</v>
      </c>
      <c r="AA19">
        <f t="shared" si="8"/>
        <v>0</v>
      </c>
      <c r="AD19" t="e">
        <f t="shared" si="9"/>
        <v>#DIV/0!</v>
      </c>
      <c r="AE19" s="294">
        <f t="shared" si="10"/>
        <v>0</v>
      </c>
    </row>
    <row r="20" spans="1:31" ht="21.75">
      <c r="A20" s="76">
        <v>10949</v>
      </c>
      <c r="B20" s="38">
        <v>18</v>
      </c>
      <c r="C20" s="38"/>
      <c r="D20" s="29" t="s">
        <v>255</v>
      </c>
      <c r="E20" s="29"/>
      <c r="F20" s="33">
        <v>1</v>
      </c>
      <c r="G20" s="33" t="s">
        <v>426</v>
      </c>
      <c r="H20" s="46">
        <v>0</v>
      </c>
      <c r="I20" s="120">
        <v>10</v>
      </c>
      <c r="J20" s="208">
        <v>0</v>
      </c>
      <c r="K20" s="120">
        <f t="shared" si="1"/>
        <v>3.666666666666667</v>
      </c>
      <c r="L20" s="441">
        <v>10</v>
      </c>
      <c r="M20" s="377">
        <v>0</v>
      </c>
      <c r="N20" s="46">
        <v>28</v>
      </c>
      <c r="O20" s="59">
        <f t="shared" si="0"/>
        <v>0</v>
      </c>
      <c r="P20" s="33">
        <v>0</v>
      </c>
      <c r="Q20" s="35">
        <f t="shared" si="2"/>
        <v>0</v>
      </c>
      <c r="R20" s="33">
        <v>0</v>
      </c>
      <c r="S20" s="35">
        <f t="shared" si="3"/>
        <v>0</v>
      </c>
      <c r="T20" s="33">
        <v>0</v>
      </c>
      <c r="U20" s="83">
        <f t="shared" si="4"/>
        <v>0</v>
      </c>
      <c r="V20" s="33">
        <v>0</v>
      </c>
      <c r="W20" s="83">
        <f t="shared" si="5"/>
        <v>0</v>
      </c>
      <c r="X20" s="83"/>
      <c r="Y20" s="320">
        <f t="shared" si="6"/>
        <v>0</v>
      </c>
      <c r="Z20" s="320">
        <f t="shared" si="7"/>
        <v>0</v>
      </c>
      <c r="AA20">
        <f t="shared" si="8"/>
        <v>0</v>
      </c>
      <c r="AD20" t="e">
        <f t="shared" si="9"/>
        <v>#DIV/0!</v>
      </c>
      <c r="AE20" s="294">
        <f t="shared" si="10"/>
        <v>0</v>
      </c>
    </row>
    <row r="21" spans="1:31" ht="21.75">
      <c r="A21" s="76">
        <v>10949</v>
      </c>
      <c r="B21" s="38">
        <v>19</v>
      </c>
      <c r="C21" s="38"/>
      <c r="D21" s="29" t="s">
        <v>256</v>
      </c>
      <c r="E21" s="29"/>
      <c r="F21" s="33">
        <v>1</v>
      </c>
      <c r="G21" s="33" t="s">
        <v>424</v>
      </c>
      <c r="H21" s="46">
        <v>0</v>
      </c>
      <c r="I21" s="120">
        <v>0</v>
      </c>
      <c r="J21" s="208">
        <v>0</v>
      </c>
      <c r="K21" s="120">
        <f t="shared" si="1"/>
        <v>0</v>
      </c>
      <c r="L21" s="441">
        <v>5</v>
      </c>
      <c r="M21" s="377">
        <v>0</v>
      </c>
      <c r="N21" s="46">
        <v>19.5</v>
      </c>
      <c r="O21" s="59">
        <f t="shared" si="0"/>
        <v>0</v>
      </c>
      <c r="P21" s="33">
        <v>0</v>
      </c>
      <c r="Q21" s="35">
        <f t="shared" si="2"/>
        <v>0</v>
      </c>
      <c r="R21" s="33">
        <v>0</v>
      </c>
      <c r="S21" s="35">
        <f t="shared" si="3"/>
        <v>0</v>
      </c>
      <c r="T21" s="33">
        <v>0</v>
      </c>
      <c r="U21" s="83">
        <f t="shared" si="4"/>
        <v>0</v>
      </c>
      <c r="V21" s="33">
        <v>0</v>
      </c>
      <c r="W21" s="83">
        <f t="shared" si="5"/>
        <v>0</v>
      </c>
      <c r="X21" s="83"/>
      <c r="Y21" s="320">
        <f t="shared" si="6"/>
        <v>0</v>
      </c>
      <c r="Z21" s="320">
        <f t="shared" si="7"/>
        <v>0</v>
      </c>
      <c r="AA21">
        <f t="shared" si="8"/>
        <v>0</v>
      </c>
      <c r="AD21" t="e">
        <f t="shared" si="9"/>
        <v>#DIV/0!</v>
      </c>
      <c r="AE21" s="294">
        <f t="shared" si="10"/>
        <v>0</v>
      </c>
    </row>
    <row r="22" spans="1:31" ht="21.75">
      <c r="A22" s="76">
        <v>10949</v>
      </c>
      <c r="B22" s="34">
        <v>20</v>
      </c>
      <c r="C22" s="34"/>
      <c r="D22" s="29" t="s">
        <v>257</v>
      </c>
      <c r="E22" s="29"/>
      <c r="F22" s="33">
        <v>1</v>
      </c>
      <c r="G22" s="33" t="s">
        <v>424</v>
      </c>
      <c r="H22" s="46">
        <v>0</v>
      </c>
      <c r="I22" s="120">
        <v>0</v>
      </c>
      <c r="J22" s="208">
        <v>0</v>
      </c>
      <c r="K22" s="120">
        <f t="shared" si="1"/>
        <v>0</v>
      </c>
      <c r="L22" s="441">
        <v>19</v>
      </c>
      <c r="M22" s="377">
        <v>0</v>
      </c>
      <c r="N22" s="46">
        <v>19.5</v>
      </c>
      <c r="O22" s="59">
        <f t="shared" si="0"/>
        <v>0</v>
      </c>
      <c r="P22" s="33">
        <v>0</v>
      </c>
      <c r="Q22" s="35">
        <f t="shared" si="2"/>
        <v>0</v>
      </c>
      <c r="R22" s="33">
        <v>0</v>
      </c>
      <c r="S22" s="35">
        <f t="shared" si="3"/>
        <v>0</v>
      </c>
      <c r="T22" s="33">
        <v>0</v>
      </c>
      <c r="U22" s="83">
        <f t="shared" si="4"/>
        <v>0</v>
      </c>
      <c r="V22" s="33">
        <v>0</v>
      </c>
      <c r="W22" s="83">
        <f t="shared" si="5"/>
        <v>0</v>
      </c>
      <c r="X22" s="83"/>
      <c r="Y22" s="320">
        <f t="shared" si="6"/>
        <v>0</v>
      </c>
      <c r="Z22" s="320">
        <f t="shared" si="7"/>
        <v>0</v>
      </c>
      <c r="AA22">
        <f t="shared" si="8"/>
        <v>0</v>
      </c>
      <c r="AD22" t="e">
        <f t="shared" si="9"/>
        <v>#DIV/0!</v>
      </c>
      <c r="AE22" s="294">
        <f t="shared" si="10"/>
        <v>0</v>
      </c>
    </row>
    <row r="23" spans="1:31" ht="21.75">
      <c r="A23" s="76">
        <v>10949</v>
      </c>
      <c r="B23" s="38">
        <v>21</v>
      </c>
      <c r="C23" s="38"/>
      <c r="D23" s="29" t="s">
        <v>258</v>
      </c>
      <c r="E23" s="29"/>
      <c r="F23" s="33">
        <v>1</v>
      </c>
      <c r="G23" s="33" t="s">
        <v>424</v>
      </c>
      <c r="H23" s="46">
        <v>0</v>
      </c>
      <c r="I23" s="120">
        <v>0</v>
      </c>
      <c r="J23" s="208">
        <v>0</v>
      </c>
      <c r="K23" s="120">
        <f t="shared" si="1"/>
        <v>0</v>
      </c>
      <c r="L23" s="441">
        <v>43</v>
      </c>
      <c r="M23" s="377">
        <v>0</v>
      </c>
      <c r="N23" s="46">
        <v>19.5</v>
      </c>
      <c r="O23" s="59">
        <f t="shared" si="0"/>
        <v>0</v>
      </c>
      <c r="P23" s="33">
        <v>0</v>
      </c>
      <c r="Q23" s="35">
        <f t="shared" si="2"/>
        <v>0</v>
      </c>
      <c r="R23" s="33">
        <v>0</v>
      </c>
      <c r="S23" s="35">
        <f t="shared" si="3"/>
        <v>0</v>
      </c>
      <c r="T23" s="33">
        <v>0</v>
      </c>
      <c r="U23" s="83">
        <f t="shared" si="4"/>
        <v>0</v>
      </c>
      <c r="V23" s="33">
        <v>0</v>
      </c>
      <c r="W23" s="83">
        <f t="shared" si="5"/>
        <v>0</v>
      </c>
      <c r="X23" s="83"/>
      <c r="Y23" s="320">
        <f t="shared" si="6"/>
        <v>0</v>
      </c>
      <c r="Z23" s="320">
        <f t="shared" si="7"/>
        <v>0</v>
      </c>
      <c r="AA23">
        <f t="shared" si="8"/>
        <v>0</v>
      </c>
      <c r="AD23" t="e">
        <f t="shared" si="9"/>
        <v>#DIV/0!</v>
      </c>
      <c r="AE23" s="294">
        <f t="shared" si="10"/>
        <v>0</v>
      </c>
    </row>
    <row r="24" spans="1:31" ht="21.75">
      <c r="A24" s="76">
        <v>10949</v>
      </c>
      <c r="B24" s="38">
        <v>22</v>
      </c>
      <c r="C24" s="38"/>
      <c r="D24" s="29" t="s">
        <v>259</v>
      </c>
      <c r="E24" s="29"/>
      <c r="F24" s="33">
        <v>1</v>
      </c>
      <c r="G24" s="33" t="s">
        <v>424</v>
      </c>
      <c r="H24" s="46">
        <v>12</v>
      </c>
      <c r="I24" s="120">
        <v>0</v>
      </c>
      <c r="J24" s="208">
        <v>16</v>
      </c>
      <c r="K24" s="120">
        <v>12</v>
      </c>
      <c r="L24" s="441">
        <v>0</v>
      </c>
      <c r="M24" s="377">
        <v>12</v>
      </c>
      <c r="N24" s="46">
        <v>19.5</v>
      </c>
      <c r="O24" s="59">
        <f t="shared" si="0"/>
        <v>234</v>
      </c>
      <c r="P24" s="33">
        <v>12</v>
      </c>
      <c r="Q24" s="35">
        <f t="shared" si="2"/>
        <v>234</v>
      </c>
      <c r="R24" s="121">
        <v>0</v>
      </c>
      <c r="S24" s="35">
        <f t="shared" si="3"/>
        <v>0</v>
      </c>
      <c r="T24" s="37">
        <v>0</v>
      </c>
      <c r="U24" s="83">
        <f t="shared" si="4"/>
        <v>0</v>
      </c>
      <c r="V24" s="37">
        <v>0</v>
      </c>
      <c r="W24" s="83">
        <f t="shared" si="5"/>
        <v>0</v>
      </c>
      <c r="X24" s="83"/>
      <c r="Y24" s="320">
        <f t="shared" si="6"/>
        <v>0</v>
      </c>
      <c r="Z24" s="320">
        <f t="shared" si="7"/>
        <v>12</v>
      </c>
      <c r="AA24">
        <f t="shared" si="8"/>
        <v>3</v>
      </c>
      <c r="AB24">
        <v>12</v>
      </c>
      <c r="AC24">
        <v>230</v>
      </c>
      <c r="AD24">
        <f t="shared" si="9"/>
        <v>19.166666666666668</v>
      </c>
      <c r="AE24" s="294">
        <f t="shared" si="10"/>
        <v>16</v>
      </c>
    </row>
    <row r="25" spans="1:31" ht="21.75">
      <c r="A25" s="76">
        <v>10949</v>
      </c>
      <c r="B25" s="34">
        <v>23</v>
      </c>
      <c r="C25" s="34"/>
      <c r="D25" s="29" t="s">
        <v>260</v>
      </c>
      <c r="E25" s="29"/>
      <c r="F25" s="33">
        <v>1</v>
      </c>
      <c r="G25" s="33" t="s">
        <v>424</v>
      </c>
      <c r="H25" s="46">
        <v>12</v>
      </c>
      <c r="I25" s="120">
        <v>0</v>
      </c>
      <c r="J25" s="208">
        <v>16</v>
      </c>
      <c r="K25" s="120">
        <v>12</v>
      </c>
      <c r="L25" s="441">
        <v>0</v>
      </c>
      <c r="M25" s="377">
        <v>12</v>
      </c>
      <c r="N25" s="46">
        <v>19.5</v>
      </c>
      <c r="O25" s="59">
        <f t="shared" si="0"/>
        <v>234</v>
      </c>
      <c r="P25" s="33">
        <v>12</v>
      </c>
      <c r="Q25" s="35">
        <f t="shared" si="2"/>
        <v>234</v>
      </c>
      <c r="R25" s="121">
        <v>0</v>
      </c>
      <c r="S25" s="35">
        <f t="shared" si="3"/>
        <v>0</v>
      </c>
      <c r="T25" s="37">
        <v>0</v>
      </c>
      <c r="U25" s="83">
        <f t="shared" si="4"/>
        <v>0</v>
      </c>
      <c r="V25" s="37">
        <v>0</v>
      </c>
      <c r="W25" s="83">
        <f t="shared" si="5"/>
        <v>0</v>
      </c>
      <c r="X25" s="83"/>
      <c r="Y25" s="320">
        <f t="shared" si="6"/>
        <v>0</v>
      </c>
      <c r="Z25" s="320">
        <f t="shared" si="7"/>
        <v>12</v>
      </c>
      <c r="AA25">
        <f t="shared" si="8"/>
        <v>3</v>
      </c>
      <c r="AB25">
        <v>12</v>
      </c>
      <c r="AC25">
        <v>230</v>
      </c>
      <c r="AD25">
        <f t="shared" si="9"/>
        <v>19.166666666666668</v>
      </c>
      <c r="AE25" s="294">
        <f t="shared" si="10"/>
        <v>16</v>
      </c>
    </row>
    <row r="26" spans="1:31" ht="21.75">
      <c r="A26" s="76">
        <v>10949</v>
      </c>
      <c r="B26" s="38">
        <v>24</v>
      </c>
      <c r="C26" s="38"/>
      <c r="D26" s="29" t="s">
        <v>261</v>
      </c>
      <c r="E26" s="29"/>
      <c r="F26" s="33">
        <v>1</v>
      </c>
      <c r="G26" s="33" t="s">
        <v>424</v>
      </c>
      <c r="H26" s="46">
        <v>0</v>
      </c>
      <c r="I26" s="120">
        <v>0</v>
      </c>
      <c r="J26" s="208">
        <v>16</v>
      </c>
      <c r="K26" s="120">
        <f t="shared" si="1"/>
        <v>5.866666666666667</v>
      </c>
      <c r="L26" s="441">
        <v>19</v>
      </c>
      <c r="M26" s="377">
        <v>0</v>
      </c>
      <c r="N26" s="46">
        <v>22.5</v>
      </c>
      <c r="O26" s="59">
        <f t="shared" si="0"/>
        <v>0</v>
      </c>
      <c r="P26" s="33">
        <v>0</v>
      </c>
      <c r="Q26" s="35">
        <f t="shared" si="2"/>
        <v>0</v>
      </c>
      <c r="R26" s="121">
        <v>0</v>
      </c>
      <c r="S26" s="35">
        <f t="shared" si="3"/>
        <v>0</v>
      </c>
      <c r="T26" s="33">
        <v>0</v>
      </c>
      <c r="U26" s="83">
        <f t="shared" si="4"/>
        <v>0</v>
      </c>
      <c r="V26" s="33">
        <v>0</v>
      </c>
      <c r="W26" s="83">
        <f t="shared" si="5"/>
        <v>0</v>
      </c>
      <c r="X26" s="83"/>
      <c r="Y26" s="320">
        <f t="shared" si="6"/>
        <v>0</v>
      </c>
      <c r="Z26" s="320">
        <f t="shared" si="7"/>
        <v>0</v>
      </c>
      <c r="AA26">
        <f t="shared" si="8"/>
        <v>0</v>
      </c>
      <c r="AB26">
        <v>12</v>
      </c>
      <c r="AC26">
        <v>270</v>
      </c>
      <c r="AD26">
        <f t="shared" si="9"/>
        <v>22.5</v>
      </c>
      <c r="AE26" s="294">
        <f t="shared" si="10"/>
        <v>16</v>
      </c>
    </row>
    <row r="27" spans="1:31" ht="21.75">
      <c r="A27" s="76">
        <v>10949</v>
      </c>
      <c r="B27" s="38">
        <v>25</v>
      </c>
      <c r="C27" s="38"/>
      <c r="D27" s="29" t="s">
        <v>262</v>
      </c>
      <c r="E27" s="29"/>
      <c r="F27" s="33">
        <v>1</v>
      </c>
      <c r="G27" s="33" t="s">
        <v>424</v>
      </c>
      <c r="H27" s="46">
        <v>0</v>
      </c>
      <c r="I27" s="120">
        <v>7</v>
      </c>
      <c r="J27" s="208">
        <v>0</v>
      </c>
      <c r="K27" s="120">
        <f t="shared" si="1"/>
        <v>2.566666666666667</v>
      </c>
      <c r="L27" s="441">
        <v>12</v>
      </c>
      <c r="M27" s="377">
        <v>0</v>
      </c>
      <c r="N27" s="46">
        <v>19.2</v>
      </c>
      <c r="O27" s="59">
        <f t="shared" si="0"/>
        <v>0</v>
      </c>
      <c r="P27" s="33">
        <v>0</v>
      </c>
      <c r="Q27" s="35">
        <f t="shared" si="2"/>
        <v>0</v>
      </c>
      <c r="R27" s="121">
        <v>0</v>
      </c>
      <c r="S27" s="35">
        <f t="shared" si="3"/>
        <v>0</v>
      </c>
      <c r="T27" s="33">
        <v>0</v>
      </c>
      <c r="U27" s="83">
        <f t="shared" si="4"/>
        <v>0</v>
      </c>
      <c r="V27" s="33">
        <v>0</v>
      </c>
      <c r="W27" s="83">
        <f t="shared" si="5"/>
        <v>0</v>
      </c>
      <c r="X27" s="83"/>
      <c r="Y27" s="320">
        <f t="shared" si="6"/>
        <v>0</v>
      </c>
      <c r="Z27" s="320">
        <f t="shared" si="7"/>
        <v>0</v>
      </c>
      <c r="AA27">
        <f t="shared" si="8"/>
        <v>0</v>
      </c>
      <c r="AD27" t="e">
        <f t="shared" si="9"/>
        <v>#DIV/0!</v>
      </c>
      <c r="AE27" s="294">
        <f t="shared" si="10"/>
        <v>0</v>
      </c>
    </row>
    <row r="28" spans="1:31" ht="21.75">
      <c r="A28" s="76">
        <v>10949</v>
      </c>
      <c r="B28" s="34">
        <v>26</v>
      </c>
      <c r="C28" s="34"/>
      <c r="D28" s="29" t="s">
        <v>263</v>
      </c>
      <c r="E28" s="29"/>
      <c r="F28" s="33">
        <v>100</v>
      </c>
      <c r="G28" s="33" t="s">
        <v>1379</v>
      </c>
      <c r="H28" s="46">
        <v>18</v>
      </c>
      <c r="I28" s="120">
        <v>6</v>
      </c>
      <c r="J28" s="208">
        <v>12</v>
      </c>
      <c r="K28" s="120">
        <f t="shared" si="1"/>
        <v>13.200000000000001</v>
      </c>
      <c r="L28" s="46">
        <v>1</v>
      </c>
      <c r="M28" s="377">
        <v>12</v>
      </c>
      <c r="N28" s="46">
        <v>140</v>
      </c>
      <c r="O28" s="59">
        <f t="shared" si="0"/>
        <v>1680</v>
      </c>
      <c r="P28" s="33">
        <v>12</v>
      </c>
      <c r="Q28" s="35">
        <f t="shared" si="2"/>
        <v>1680</v>
      </c>
      <c r="R28" s="121">
        <v>0</v>
      </c>
      <c r="S28" s="35">
        <f t="shared" si="3"/>
        <v>0</v>
      </c>
      <c r="T28" s="33">
        <v>0</v>
      </c>
      <c r="U28" s="83">
        <f t="shared" si="4"/>
        <v>0</v>
      </c>
      <c r="V28" s="33">
        <v>0</v>
      </c>
      <c r="W28" s="83">
        <f t="shared" si="5"/>
        <v>0</v>
      </c>
      <c r="X28" s="83"/>
      <c r="Y28" s="320">
        <f t="shared" si="6"/>
        <v>0</v>
      </c>
      <c r="Z28" s="320">
        <f t="shared" si="7"/>
        <v>12</v>
      </c>
      <c r="AA28">
        <f t="shared" si="8"/>
        <v>3</v>
      </c>
      <c r="AB28">
        <v>9</v>
      </c>
      <c r="AC28">
        <v>1260</v>
      </c>
      <c r="AD28">
        <f t="shared" si="9"/>
        <v>140</v>
      </c>
      <c r="AE28" s="294">
        <f t="shared" si="10"/>
        <v>12</v>
      </c>
    </row>
    <row r="29" spans="1:31" ht="21.75">
      <c r="A29" s="76">
        <v>10949</v>
      </c>
      <c r="B29" s="38">
        <v>27</v>
      </c>
      <c r="C29" s="38"/>
      <c r="D29" s="29" t="s">
        <v>264</v>
      </c>
      <c r="E29" s="29"/>
      <c r="F29" s="33">
        <v>1</v>
      </c>
      <c r="G29" s="33" t="s">
        <v>428</v>
      </c>
      <c r="H29" s="46">
        <v>0</v>
      </c>
      <c r="I29" s="120">
        <v>0</v>
      </c>
      <c r="J29" s="208">
        <v>0</v>
      </c>
      <c r="K29" s="120">
        <f t="shared" si="1"/>
        <v>0</v>
      </c>
      <c r="L29" s="46">
        <v>0</v>
      </c>
      <c r="M29" s="377">
        <v>0</v>
      </c>
      <c r="N29" s="46">
        <v>170</v>
      </c>
      <c r="O29" s="59">
        <f t="shared" si="0"/>
        <v>0</v>
      </c>
      <c r="P29" s="33">
        <v>0</v>
      </c>
      <c r="Q29" s="35">
        <f t="shared" si="2"/>
        <v>0</v>
      </c>
      <c r="R29" s="121">
        <v>0</v>
      </c>
      <c r="S29" s="35">
        <f t="shared" si="3"/>
        <v>0</v>
      </c>
      <c r="T29" s="33">
        <v>0</v>
      </c>
      <c r="U29" s="83">
        <f t="shared" si="4"/>
        <v>0</v>
      </c>
      <c r="V29" s="33">
        <v>0</v>
      </c>
      <c r="W29" s="83">
        <f t="shared" si="5"/>
        <v>0</v>
      </c>
      <c r="X29" s="83"/>
      <c r="Y29" s="320">
        <f t="shared" si="6"/>
        <v>0</v>
      </c>
      <c r="Z29" s="320">
        <f t="shared" si="7"/>
        <v>0</v>
      </c>
      <c r="AA29">
        <f t="shared" si="8"/>
        <v>0</v>
      </c>
      <c r="AD29" t="e">
        <f t="shared" si="9"/>
        <v>#DIV/0!</v>
      </c>
      <c r="AE29" s="294">
        <f t="shared" si="10"/>
        <v>0</v>
      </c>
    </row>
    <row r="30" spans="1:31" ht="21.75">
      <c r="A30" s="76">
        <v>10949</v>
      </c>
      <c r="B30" s="38">
        <v>28</v>
      </c>
      <c r="C30" s="38"/>
      <c r="D30" s="29" t="s">
        <v>265</v>
      </c>
      <c r="E30" s="29"/>
      <c r="F30" s="33">
        <v>1</v>
      </c>
      <c r="G30" s="33" t="s">
        <v>1380</v>
      </c>
      <c r="H30" s="46">
        <v>2</v>
      </c>
      <c r="I30" s="120">
        <v>5</v>
      </c>
      <c r="J30" s="208">
        <v>0</v>
      </c>
      <c r="K30" s="120">
        <f t="shared" si="1"/>
        <v>2.566666666666667</v>
      </c>
      <c r="L30" s="442">
        <v>10</v>
      </c>
      <c r="M30" s="377">
        <v>0</v>
      </c>
      <c r="N30" s="46">
        <v>50</v>
      </c>
      <c r="O30" s="59">
        <f t="shared" si="0"/>
        <v>0</v>
      </c>
      <c r="P30" s="33">
        <v>0</v>
      </c>
      <c r="Q30" s="35">
        <f t="shared" si="2"/>
        <v>0</v>
      </c>
      <c r="R30" s="121">
        <v>0</v>
      </c>
      <c r="S30" s="35">
        <f t="shared" si="3"/>
        <v>0</v>
      </c>
      <c r="T30" s="33">
        <v>0</v>
      </c>
      <c r="U30" s="83">
        <f t="shared" si="4"/>
        <v>0</v>
      </c>
      <c r="V30" s="33">
        <v>0</v>
      </c>
      <c r="W30" s="83">
        <f t="shared" si="5"/>
        <v>0</v>
      </c>
      <c r="X30" s="83"/>
      <c r="Y30" s="320">
        <f t="shared" si="6"/>
        <v>0</v>
      </c>
      <c r="Z30" s="320">
        <f t="shared" si="7"/>
        <v>0</v>
      </c>
      <c r="AA30">
        <f t="shared" si="8"/>
        <v>0</v>
      </c>
      <c r="AD30" t="e">
        <f t="shared" si="9"/>
        <v>#DIV/0!</v>
      </c>
      <c r="AE30" s="294">
        <f t="shared" si="10"/>
        <v>0</v>
      </c>
    </row>
    <row r="31" spans="1:31" ht="21.75">
      <c r="A31" s="76">
        <v>10949</v>
      </c>
      <c r="B31" s="34">
        <v>29</v>
      </c>
      <c r="C31" s="34"/>
      <c r="D31" s="29" t="s">
        <v>266</v>
      </c>
      <c r="E31" s="29"/>
      <c r="F31" s="33">
        <v>1</v>
      </c>
      <c r="G31" s="33" t="s">
        <v>1380</v>
      </c>
      <c r="H31" s="46">
        <v>2</v>
      </c>
      <c r="I31" s="120">
        <v>16</v>
      </c>
      <c r="J31" s="208">
        <v>9.333333333333334</v>
      </c>
      <c r="K31" s="120">
        <f t="shared" si="1"/>
        <v>10.022222222222224</v>
      </c>
      <c r="L31" s="442">
        <v>10</v>
      </c>
      <c r="M31" s="377">
        <f>K31-L31</f>
        <v>0.02222222222222392</v>
      </c>
      <c r="N31" s="46">
        <v>50</v>
      </c>
      <c r="O31" s="59">
        <f t="shared" si="0"/>
        <v>1.111111111111196</v>
      </c>
      <c r="P31" s="33">
        <v>0</v>
      </c>
      <c r="Q31" s="35">
        <f t="shared" si="2"/>
        <v>0</v>
      </c>
      <c r="R31" s="121">
        <v>0</v>
      </c>
      <c r="S31" s="35">
        <f t="shared" si="3"/>
        <v>0</v>
      </c>
      <c r="T31" s="33">
        <v>0</v>
      </c>
      <c r="U31" s="83">
        <f t="shared" si="4"/>
        <v>0</v>
      </c>
      <c r="V31" s="33">
        <v>0</v>
      </c>
      <c r="W31" s="83">
        <f t="shared" si="5"/>
        <v>0</v>
      </c>
      <c r="X31" s="83"/>
      <c r="Y31" s="320">
        <f t="shared" si="6"/>
        <v>0.02222222222222392</v>
      </c>
      <c r="Z31" s="320">
        <f t="shared" si="7"/>
        <v>0</v>
      </c>
      <c r="AA31">
        <f t="shared" si="8"/>
        <v>0.00555555555555598</v>
      </c>
      <c r="AB31">
        <v>7</v>
      </c>
      <c r="AC31">
        <v>280</v>
      </c>
      <c r="AD31">
        <f t="shared" si="9"/>
        <v>40</v>
      </c>
      <c r="AE31" s="294">
        <f t="shared" si="10"/>
        <v>9.333333333333334</v>
      </c>
    </row>
    <row r="32" spans="1:31" ht="21.75">
      <c r="A32" s="76">
        <v>10949</v>
      </c>
      <c r="B32" s="38">
        <v>30</v>
      </c>
      <c r="C32" s="38"/>
      <c r="D32" s="29" t="s">
        <v>267</v>
      </c>
      <c r="E32" s="29"/>
      <c r="F32" s="33">
        <v>1</v>
      </c>
      <c r="G32" s="33" t="s">
        <v>1380</v>
      </c>
      <c r="H32" s="46">
        <v>1</v>
      </c>
      <c r="I32" s="120">
        <v>9</v>
      </c>
      <c r="J32" s="208">
        <v>12</v>
      </c>
      <c r="K32" s="120">
        <v>10</v>
      </c>
      <c r="L32" s="442">
        <v>0</v>
      </c>
      <c r="M32" s="377">
        <v>10</v>
      </c>
      <c r="N32" s="46">
        <v>50</v>
      </c>
      <c r="O32" s="59">
        <f t="shared" si="0"/>
        <v>500</v>
      </c>
      <c r="P32" s="33">
        <v>0</v>
      </c>
      <c r="Q32" s="35">
        <f t="shared" si="2"/>
        <v>0</v>
      </c>
      <c r="R32" s="121">
        <v>0</v>
      </c>
      <c r="S32" s="35">
        <f t="shared" si="3"/>
        <v>0</v>
      </c>
      <c r="T32" s="37">
        <v>10</v>
      </c>
      <c r="U32" s="83">
        <f t="shared" si="4"/>
        <v>500</v>
      </c>
      <c r="V32" s="37">
        <v>0</v>
      </c>
      <c r="W32" s="83">
        <f t="shared" si="5"/>
        <v>0</v>
      </c>
      <c r="X32" s="83"/>
      <c r="Y32" s="320">
        <f t="shared" si="6"/>
        <v>0</v>
      </c>
      <c r="Z32" s="320">
        <f t="shared" si="7"/>
        <v>10</v>
      </c>
      <c r="AA32">
        <f t="shared" si="8"/>
        <v>2.5</v>
      </c>
      <c r="AB32">
        <v>9</v>
      </c>
      <c r="AC32">
        <v>410</v>
      </c>
      <c r="AD32">
        <f t="shared" si="9"/>
        <v>45.55555555555556</v>
      </c>
      <c r="AE32" s="294">
        <f t="shared" si="10"/>
        <v>12</v>
      </c>
    </row>
    <row r="33" spans="1:31" ht="21.75">
      <c r="A33" s="76">
        <v>10949</v>
      </c>
      <c r="B33" s="38">
        <v>31</v>
      </c>
      <c r="C33" s="38"/>
      <c r="D33" s="29" t="s">
        <v>268</v>
      </c>
      <c r="E33" s="29"/>
      <c r="F33" s="33">
        <v>1</v>
      </c>
      <c r="G33" s="33" t="s">
        <v>1380</v>
      </c>
      <c r="H33" s="46">
        <v>3</v>
      </c>
      <c r="I33" s="120">
        <v>17</v>
      </c>
      <c r="J33" s="208">
        <v>5.333333333333333</v>
      </c>
      <c r="K33" s="120">
        <v>10</v>
      </c>
      <c r="L33" s="442">
        <v>0</v>
      </c>
      <c r="M33" s="377">
        <v>10</v>
      </c>
      <c r="N33" s="46">
        <v>50</v>
      </c>
      <c r="O33" s="59">
        <f t="shared" si="0"/>
        <v>500</v>
      </c>
      <c r="P33" s="33">
        <v>0</v>
      </c>
      <c r="Q33" s="35">
        <f t="shared" si="2"/>
        <v>0</v>
      </c>
      <c r="R33" s="121">
        <v>0</v>
      </c>
      <c r="S33" s="35">
        <f t="shared" si="3"/>
        <v>0</v>
      </c>
      <c r="T33" s="37">
        <v>10</v>
      </c>
      <c r="U33" s="83">
        <f t="shared" si="4"/>
        <v>500</v>
      </c>
      <c r="V33" s="37">
        <v>0</v>
      </c>
      <c r="W33" s="83">
        <f t="shared" si="5"/>
        <v>0</v>
      </c>
      <c r="X33" s="83"/>
      <c r="Y33" s="320">
        <f t="shared" si="6"/>
        <v>0</v>
      </c>
      <c r="Z33" s="320">
        <f t="shared" si="7"/>
        <v>10</v>
      </c>
      <c r="AA33">
        <f t="shared" si="8"/>
        <v>2.5</v>
      </c>
      <c r="AB33">
        <v>4</v>
      </c>
      <c r="AC33">
        <v>170</v>
      </c>
      <c r="AD33">
        <f t="shared" si="9"/>
        <v>42.5</v>
      </c>
      <c r="AE33" s="294">
        <f t="shared" si="10"/>
        <v>5.333333333333333</v>
      </c>
    </row>
    <row r="34" spans="1:31" ht="21.75">
      <c r="A34" s="76">
        <v>10949</v>
      </c>
      <c r="B34" s="34">
        <v>32</v>
      </c>
      <c r="C34" s="34"/>
      <c r="D34" s="29" t="s">
        <v>269</v>
      </c>
      <c r="E34" s="29"/>
      <c r="F34" s="33">
        <v>1</v>
      </c>
      <c r="G34" s="33" t="s">
        <v>1380</v>
      </c>
      <c r="H34" s="46">
        <v>1</v>
      </c>
      <c r="I34" s="120">
        <v>15</v>
      </c>
      <c r="J34" s="208">
        <v>12</v>
      </c>
      <c r="K34" s="120">
        <f t="shared" si="1"/>
        <v>10.266666666666667</v>
      </c>
      <c r="L34" s="442">
        <v>0</v>
      </c>
      <c r="M34" s="377">
        <v>10</v>
      </c>
      <c r="N34" s="46">
        <v>50</v>
      </c>
      <c r="O34" s="59">
        <f t="shared" si="0"/>
        <v>500</v>
      </c>
      <c r="P34" s="33">
        <v>0</v>
      </c>
      <c r="Q34" s="35">
        <f t="shared" si="2"/>
        <v>0</v>
      </c>
      <c r="R34" s="121">
        <v>0</v>
      </c>
      <c r="S34" s="35">
        <f t="shared" si="3"/>
        <v>0</v>
      </c>
      <c r="T34" s="37">
        <v>10</v>
      </c>
      <c r="U34" s="83">
        <f t="shared" si="4"/>
        <v>500</v>
      </c>
      <c r="V34" s="37">
        <v>0</v>
      </c>
      <c r="W34" s="83">
        <f t="shared" si="5"/>
        <v>0</v>
      </c>
      <c r="X34" s="83"/>
      <c r="Y34" s="320">
        <f t="shared" si="6"/>
        <v>0</v>
      </c>
      <c r="Z34" s="320">
        <f t="shared" si="7"/>
        <v>10</v>
      </c>
      <c r="AA34">
        <f t="shared" si="8"/>
        <v>2.5</v>
      </c>
      <c r="AB34">
        <v>9</v>
      </c>
      <c r="AC34">
        <v>450</v>
      </c>
      <c r="AD34">
        <f t="shared" si="9"/>
        <v>50</v>
      </c>
      <c r="AE34" s="294">
        <f t="shared" si="10"/>
        <v>12</v>
      </c>
    </row>
    <row r="35" spans="1:31" ht="21.75">
      <c r="A35" s="76">
        <v>10949</v>
      </c>
      <c r="B35" s="38">
        <v>33</v>
      </c>
      <c r="C35" s="38"/>
      <c r="D35" s="29" t="s">
        <v>270</v>
      </c>
      <c r="E35" s="29"/>
      <c r="F35" s="33">
        <v>1</v>
      </c>
      <c r="G35" s="33" t="s">
        <v>1380</v>
      </c>
      <c r="H35" s="46">
        <v>2</v>
      </c>
      <c r="I35" s="120">
        <v>16</v>
      </c>
      <c r="J35" s="208">
        <v>14.666666666666668</v>
      </c>
      <c r="K35" s="120">
        <f t="shared" si="1"/>
        <v>11.977777777777781</v>
      </c>
      <c r="L35" s="442">
        <v>2</v>
      </c>
      <c r="M35" s="377">
        <v>10</v>
      </c>
      <c r="N35" s="46">
        <v>50</v>
      </c>
      <c r="O35" s="59">
        <f aca="true" t="shared" si="11" ref="O35:O66">N35*M35</f>
        <v>500</v>
      </c>
      <c r="P35" s="33">
        <v>0</v>
      </c>
      <c r="Q35" s="35">
        <f t="shared" si="2"/>
        <v>0</v>
      </c>
      <c r="R35" s="121">
        <v>0</v>
      </c>
      <c r="S35" s="35">
        <f t="shared" si="3"/>
        <v>0</v>
      </c>
      <c r="T35" s="37">
        <v>10</v>
      </c>
      <c r="U35" s="83">
        <f t="shared" si="4"/>
        <v>500</v>
      </c>
      <c r="V35" s="37">
        <v>0</v>
      </c>
      <c r="W35" s="83">
        <f t="shared" si="5"/>
        <v>0</v>
      </c>
      <c r="X35" s="83"/>
      <c r="Y35" s="320">
        <f t="shared" si="6"/>
        <v>0</v>
      </c>
      <c r="Z35" s="320">
        <f t="shared" si="7"/>
        <v>10</v>
      </c>
      <c r="AA35">
        <f t="shared" si="8"/>
        <v>2.5</v>
      </c>
      <c r="AB35">
        <v>11</v>
      </c>
      <c r="AC35">
        <v>550</v>
      </c>
      <c r="AD35">
        <f t="shared" si="9"/>
        <v>50</v>
      </c>
      <c r="AE35" s="294">
        <f t="shared" si="10"/>
        <v>14.666666666666668</v>
      </c>
    </row>
    <row r="36" spans="1:31" ht="21.75">
      <c r="A36" s="76">
        <v>10949</v>
      </c>
      <c r="B36" s="38">
        <v>34</v>
      </c>
      <c r="C36" s="38"/>
      <c r="D36" s="29" t="s">
        <v>271</v>
      </c>
      <c r="E36" s="29"/>
      <c r="F36" s="33">
        <v>1</v>
      </c>
      <c r="G36" s="33" t="s">
        <v>1380</v>
      </c>
      <c r="H36" s="46">
        <v>0</v>
      </c>
      <c r="I36" s="120">
        <v>5</v>
      </c>
      <c r="J36" s="208">
        <v>18.666666666666668</v>
      </c>
      <c r="K36" s="120">
        <v>23</v>
      </c>
      <c r="L36" s="442">
        <v>3</v>
      </c>
      <c r="M36" s="377">
        <v>20</v>
      </c>
      <c r="N36" s="46">
        <v>50</v>
      </c>
      <c r="O36" s="59">
        <f t="shared" si="11"/>
        <v>1000</v>
      </c>
      <c r="P36" s="33">
        <v>10</v>
      </c>
      <c r="Q36" s="35">
        <f t="shared" si="2"/>
        <v>500</v>
      </c>
      <c r="R36" s="121">
        <v>0</v>
      </c>
      <c r="S36" s="35">
        <f t="shared" si="3"/>
        <v>0</v>
      </c>
      <c r="T36" s="37">
        <v>10</v>
      </c>
      <c r="U36" s="83">
        <f t="shared" si="4"/>
        <v>500</v>
      </c>
      <c r="V36" s="37">
        <v>0</v>
      </c>
      <c r="W36" s="83">
        <f t="shared" si="5"/>
        <v>0</v>
      </c>
      <c r="X36" s="83"/>
      <c r="Y36" s="320">
        <f t="shared" si="6"/>
        <v>0</v>
      </c>
      <c r="Z36" s="320">
        <f t="shared" si="7"/>
        <v>20</v>
      </c>
      <c r="AA36">
        <f t="shared" si="8"/>
        <v>5</v>
      </c>
      <c r="AB36">
        <v>14</v>
      </c>
      <c r="AC36">
        <v>700</v>
      </c>
      <c r="AD36">
        <f t="shared" si="9"/>
        <v>50</v>
      </c>
      <c r="AE36" s="294">
        <f t="shared" si="10"/>
        <v>18.666666666666668</v>
      </c>
    </row>
    <row r="37" spans="1:31" ht="21.75">
      <c r="A37" s="76">
        <v>10949</v>
      </c>
      <c r="B37" s="34">
        <v>35</v>
      </c>
      <c r="C37" s="34"/>
      <c r="D37" s="29" t="s">
        <v>272</v>
      </c>
      <c r="E37" s="29"/>
      <c r="F37" s="33">
        <v>1</v>
      </c>
      <c r="G37" s="33" t="s">
        <v>1380</v>
      </c>
      <c r="H37" s="46">
        <v>9</v>
      </c>
      <c r="I37" s="120">
        <v>10</v>
      </c>
      <c r="J37" s="208">
        <v>17.333333333333332</v>
      </c>
      <c r="K37" s="120">
        <v>20</v>
      </c>
      <c r="L37" s="442">
        <v>10</v>
      </c>
      <c r="M37" s="377">
        <v>10</v>
      </c>
      <c r="N37" s="46">
        <v>50</v>
      </c>
      <c r="O37" s="59">
        <f t="shared" si="11"/>
        <v>500</v>
      </c>
      <c r="P37" s="33">
        <v>0</v>
      </c>
      <c r="Q37" s="35">
        <f t="shared" si="2"/>
        <v>0</v>
      </c>
      <c r="R37" s="121">
        <v>0</v>
      </c>
      <c r="S37" s="35">
        <f t="shared" si="3"/>
        <v>0</v>
      </c>
      <c r="T37" s="37">
        <v>10</v>
      </c>
      <c r="U37" s="83">
        <f t="shared" si="4"/>
        <v>500</v>
      </c>
      <c r="V37" s="37">
        <v>0</v>
      </c>
      <c r="W37" s="83">
        <f t="shared" si="5"/>
        <v>0</v>
      </c>
      <c r="X37" s="83"/>
      <c r="Y37" s="320">
        <f t="shared" si="6"/>
        <v>0</v>
      </c>
      <c r="Z37" s="320">
        <f t="shared" si="7"/>
        <v>10</v>
      </c>
      <c r="AA37">
        <f t="shared" si="8"/>
        <v>2.5</v>
      </c>
      <c r="AB37">
        <v>13</v>
      </c>
      <c r="AC37">
        <v>650</v>
      </c>
      <c r="AD37">
        <f t="shared" si="9"/>
        <v>50</v>
      </c>
      <c r="AE37" s="294">
        <f t="shared" si="10"/>
        <v>17.333333333333332</v>
      </c>
    </row>
    <row r="38" spans="1:31" ht="21.75">
      <c r="A38" s="76">
        <v>10949</v>
      </c>
      <c r="B38" s="38">
        <v>36</v>
      </c>
      <c r="C38" s="38"/>
      <c r="D38" s="29" t="s">
        <v>273</v>
      </c>
      <c r="E38" s="29"/>
      <c r="F38" s="33">
        <v>1</v>
      </c>
      <c r="G38" s="33" t="s">
        <v>1380</v>
      </c>
      <c r="H38" s="46">
        <v>13</v>
      </c>
      <c r="I38" s="120">
        <v>17</v>
      </c>
      <c r="J38" s="208">
        <v>20</v>
      </c>
      <c r="K38" s="120">
        <f t="shared" si="1"/>
        <v>18.333333333333336</v>
      </c>
      <c r="L38" s="442">
        <v>8</v>
      </c>
      <c r="M38" s="377">
        <v>10</v>
      </c>
      <c r="N38" s="46">
        <v>50</v>
      </c>
      <c r="O38" s="59">
        <f t="shared" si="11"/>
        <v>500</v>
      </c>
      <c r="P38" s="33">
        <v>0</v>
      </c>
      <c r="Q38" s="35">
        <f t="shared" si="2"/>
        <v>0</v>
      </c>
      <c r="R38" s="121">
        <v>0</v>
      </c>
      <c r="S38" s="35">
        <f t="shared" si="3"/>
        <v>0</v>
      </c>
      <c r="T38" s="37">
        <v>10</v>
      </c>
      <c r="U38" s="83">
        <f t="shared" si="4"/>
        <v>500</v>
      </c>
      <c r="V38" s="37">
        <v>0</v>
      </c>
      <c r="W38" s="83">
        <f t="shared" si="5"/>
        <v>0</v>
      </c>
      <c r="X38" s="83"/>
      <c r="Y38" s="320">
        <f t="shared" si="6"/>
        <v>0</v>
      </c>
      <c r="Z38" s="320">
        <f t="shared" si="7"/>
        <v>10</v>
      </c>
      <c r="AA38">
        <f t="shared" si="8"/>
        <v>2.5</v>
      </c>
      <c r="AB38">
        <v>15</v>
      </c>
      <c r="AC38">
        <v>750</v>
      </c>
      <c r="AD38">
        <f t="shared" si="9"/>
        <v>50</v>
      </c>
      <c r="AE38" s="294">
        <f t="shared" si="10"/>
        <v>20</v>
      </c>
    </row>
    <row r="39" spans="1:31" ht="21.75">
      <c r="A39" s="76">
        <v>10949</v>
      </c>
      <c r="B39" s="38">
        <v>37</v>
      </c>
      <c r="C39" s="38"/>
      <c r="D39" s="29" t="s">
        <v>274</v>
      </c>
      <c r="E39" s="29"/>
      <c r="F39" s="33">
        <v>1</v>
      </c>
      <c r="G39" s="33" t="s">
        <v>1380</v>
      </c>
      <c r="H39" s="46">
        <v>57</v>
      </c>
      <c r="I39" s="120">
        <v>91</v>
      </c>
      <c r="J39" s="208">
        <v>69.33333333333333</v>
      </c>
      <c r="K39" s="120">
        <f t="shared" si="1"/>
        <v>79.6888888888889</v>
      </c>
      <c r="L39" s="442">
        <v>10</v>
      </c>
      <c r="M39" s="377">
        <v>70</v>
      </c>
      <c r="N39" s="46">
        <v>50</v>
      </c>
      <c r="O39" s="59">
        <f t="shared" si="11"/>
        <v>3500</v>
      </c>
      <c r="P39" s="33">
        <v>10</v>
      </c>
      <c r="Q39" s="35">
        <f t="shared" si="2"/>
        <v>500</v>
      </c>
      <c r="R39" s="121">
        <v>20</v>
      </c>
      <c r="S39" s="35">
        <f t="shared" si="3"/>
        <v>1000</v>
      </c>
      <c r="T39" s="37">
        <v>20</v>
      </c>
      <c r="U39" s="83">
        <f t="shared" si="4"/>
        <v>1000</v>
      </c>
      <c r="V39" s="37">
        <v>20</v>
      </c>
      <c r="W39" s="83">
        <f t="shared" si="5"/>
        <v>1000</v>
      </c>
      <c r="X39" s="83"/>
      <c r="Y39" s="320">
        <f t="shared" si="6"/>
        <v>0</v>
      </c>
      <c r="Z39" s="320">
        <f t="shared" si="7"/>
        <v>70</v>
      </c>
      <c r="AA39">
        <f t="shared" si="8"/>
        <v>17.5</v>
      </c>
      <c r="AB39">
        <v>52</v>
      </c>
      <c r="AC39">
        <v>2600</v>
      </c>
      <c r="AD39">
        <f t="shared" si="9"/>
        <v>50</v>
      </c>
      <c r="AE39" s="294">
        <f t="shared" si="10"/>
        <v>69.33333333333333</v>
      </c>
    </row>
    <row r="40" spans="1:31" ht="21.75">
      <c r="A40" s="76">
        <v>10949</v>
      </c>
      <c r="B40" s="34">
        <v>38</v>
      </c>
      <c r="C40" s="34"/>
      <c r="D40" s="29" t="s">
        <v>275</v>
      </c>
      <c r="E40" s="29"/>
      <c r="F40" s="33">
        <v>1</v>
      </c>
      <c r="G40" s="33" t="s">
        <v>1380</v>
      </c>
      <c r="H40" s="46">
        <v>149</v>
      </c>
      <c r="I40" s="120">
        <v>147</v>
      </c>
      <c r="J40" s="208">
        <v>153.33333333333334</v>
      </c>
      <c r="K40" s="120">
        <f t="shared" si="1"/>
        <v>164.7555555555556</v>
      </c>
      <c r="L40" s="442">
        <v>25</v>
      </c>
      <c r="M40" s="377">
        <v>140</v>
      </c>
      <c r="N40" s="46">
        <v>50</v>
      </c>
      <c r="O40" s="59">
        <f t="shared" si="11"/>
        <v>7000</v>
      </c>
      <c r="P40" s="33">
        <v>40</v>
      </c>
      <c r="Q40" s="35">
        <f t="shared" si="2"/>
        <v>2000</v>
      </c>
      <c r="R40" s="121">
        <v>30</v>
      </c>
      <c r="S40" s="35">
        <f t="shared" si="3"/>
        <v>1500</v>
      </c>
      <c r="T40" s="37">
        <v>40</v>
      </c>
      <c r="U40" s="83">
        <f t="shared" si="4"/>
        <v>2000</v>
      </c>
      <c r="V40" s="37">
        <v>30</v>
      </c>
      <c r="W40" s="83">
        <f t="shared" si="5"/>
        <v>1500</v>
      </c>
      <c r="X40" s="83"/>
      <c r="Y40" s="320">
        <f t="shared" si="6"/>
        <v>0</v>
      </c>
      <c r="Z40" s="320">
        <f t="shared" si="7"/>
        <v>140</v>
      </c>
      <c r="AA40">
        <f t="shared" si="8"/>
        <v>35</v>
      </c>
      <c r="AB40">
        <v>115</v>
      </c>
      <c r="AC40">
        <v>5750</v>
      </c>
      <c r="AD40">
        <f t="shared" si="9"/>
        <v>50</v>
      </c>
      <c r="AE40" s="294">
        <f t="shared" si="10"/>
        <v>153.33333333333334</v>
      </c>
    </row>
    <row r="41" spans="1:31" ht="21.75">
      <c r="A41" s="76">
        <v>10949</v>
      </c>
      <c r="B41" s="38">
        <v>39</v>
      </c>
      <c r="C41" s="38"/>
      <c r="D41" s="29" t="s">
        <v>276</v>
      </c>
      <c r="E41" s="29"/>
      <c r="F41" s="33">
        <v>1</v>
      </c>
      <c r="G41" s="33" t="s">
        <v>1380</v>
      </c>
      <c r="H41" s="46">
        <v>3</v>
      </c>
      <c r="I41" s="120">
        <v>14</v>
      </c>
      <c r="J41" s="208">
        <v>2.6666666666666665</v>
      </c>
      <c r="K41" s="120">
        <f t="shared" si="1"/>
        <v>7.211111111111112</v>
      </c>
      <c r="L41" s="442">
        <v>10</v>
      </c>
      <c r="M41" s="377">
        <v>0</v>
      </c>
      <c r="N41" s="46">
        <v>50</v>
      </c>
      <c r="O41" s="59">
        <f t="shared" si="11"/>
        <v>0</v>
      </c>
      <c r="P41" s="33">
        <v>0</v>
      </c>
      <c r="Q41" s="35">
        <f t="shared" si="2"/>
        <v>0</v>
      </c>
      <c r="R41" s="121">
        <v>0</v>
      </c>
      <c r="S41" s="35">
        <f t="shared" si="3"/>
        <v>0</v>
      </c>
      <c r="T41" s="37">
        <v>0</v>
      </c>
      <c r="U41" s="83">
        <f t="shared" si="4"/>
        <v>0</v>
      </c>
      <c r="V41" s="37">
        <v>0</v>
      </c>
      <c r="W41" s="83">
        <f t="shared" si="5"/>
        <v>0</v>
      </c>
      <c r="X41" s="83"/>
      <c r="Y41" s="320">
        <f t="shared" si="6"/>
        <v>0</v>
      </c>
      <c r="Z41" s="320">
        <f t="shared" si="7"/>
        <v>0</v>
      </c>
      <c r="AA41">
        <f t="shared" si="8"/>
        <v>0</v>
      </c>
      <c r="AB41">
        <v>2</v>
      </c>
      <c r="AC41">
        <v>100</v>
      </c>
      <c r="AD41">
        <f t="shared" si="9"/>
        <v>50</v>
      </c>
      <c r="AE41" s="294">
        <f t="shared" si="10"/>
        <v>2.6666666666666665</v>
      </c>
    </row>
    <row r="42" spans="1:31" ht="21.75">
      <c r="A42" s="76">
        <v>10949</v>
      </c>
      <c r="B42" s="38">
        <v>40</v>
      </c>
      <c r="C42" s="38"/>
      <c r="D42" s="29" t="s">
        <v>277</v>
      </c>
      <c r="E42" s="29"/>
      <c r="F42" s="33">
        <v>1</v>
      </c>
      <c r="G42" s="33" t="s">
        <v>1380</v>
      </c>
      <c r="H42" s="46">
        <v>3048</v>
      </c>
      <c r="I42" s="120">
        <v>3000</v>
      </c>
      <c r="J42" s="208">
        <v>2929.3333333333335</v>
      </c>
      <c r="K42" s="120">
        <f t="shared" si="1"/>
        <v>3291.6888888888893</v>
      </c>
      <c r="L42" s="46">
        <v>292</v>
      </c>
      <c r="M42" s="377">
        <v>3000</v>
      </c>
      <c r="N42" s="46">
        <v>3.2</v>
      </c>
      <c r="O42" s="59">
        <f t="shared" si="11"/>
        <v>9600</v>
      </c>
      <c r="P42" s="33">
        <v>800</v>
      </c>
      <c r="Q42" s="35">
        <f t="shared" si="2"/>
        <v>2560</v>
      </c>
      <c r="R42" s="121">
        <v>700</v>
      </c>
      <c r="S42" s="35">
        <f t="shared" si="3"/>
        <v>2240</v>
      </c>
      <c r="T42" s="37">
        <v>800</v>
      </c>
      <c r="U42" s="83">
        <f t="shared" si="4"/>
        <v>2560</v>
      </c>
      <c r="V42" s="37">
        <v>700</v>
      </c>
      <c r="W42" s="83">
        <f t="shared" si="5"/>
        <v>2240</v>
      </c>
      <c r="X42" s="83"/>
      <c r="Y42" s="320">
        <f t="shared" si="6"/>
        <v>0</v>
      </c>
      <c r="Z42" s="320">
        <f t="shared" si="7"/>
        <v>3000</v>
      </c>
      <c r="AA42">
        <f t="shared" si="8"/>
        <v>750</v>
      </c>
      <c r="AB42">
        <v>2197</v>
      </c>
      <c r="AC42">
        <v>6920.55</v>
      </c>
      <c r="AD42">
        <f t="shared" si="9"/>
        <v>3.15</v>
      </c>
      <c r="AE42" s="294">
        <f t="shared" si="10"/>
        <v>2929.3333333333335</v>
      </c>
    </row>
    <row r="43" spans="1:31" ht="21.75">
      <c r="A43" s="76">
        <v>10949</v>
      </c>
      <c r="B43" s="34">
        <v>41</v>
      </c>
      <c r="C43" s="34"/>
      <c r="D43" s="29" t="s">
        <v>278</v>
      </c>
      <c r="E43" s="29"/>
      <c r="F43" s="33">
        <v>1</v>
      </c>
      <c r="G43" s="33" t="s">
        <v>424</v>
      </c>
      <c r="H43" s="46">
        <v>6941</v>
      </c>
      <c r="I43" s="120">
        <v>7841</v>
      </c>
      <c r="J43" s="208">
        <v>6598.666666666667</v>
      </c>
      <c r="K43" s="120">
        <v>7436</v>
      </c>
      <c r="L43" s="46">
        <v>436</v>
      </c>
      <c r="M43" s="377">
        <v>7000</v>
      </c>
      <c r="N43" s="46">
        <v>3.5</v>
      </c>
      <c r="O43" s="59">
        <f t="shared" si="11"/>
        <v>24500</v>
      </c>
      <c r="P43" s="33">
        <v>1700</v>
      </c>
      <c r="Q43" s="35">
        <f t="shared" si="2"/>
        <v>5950</v>
      </c>
      <c r="R43" s="121">
        <v>1800</v>
      </c>
      <c r="S43" s="35">
        <f t="shared" si="3"/>
        <v>6300</v>
      </c>
      <c r="T43" s="37">
        <v>1800</v>
      </c>
      <c r="U43" s="83">
        <f t="shared" si="4"/>
        <v>6300</v>
      </c>
      <c r="V43" s="37">
        <v>1700</v>
      </c>
      <c r="W43" s="83">
        <f t="shared" si="5"/>
        <v>5950</v>
      </c>
      <c r="X43" s="83"/>
      <c r="Y43" s="320">
        <f t="shared" si="6"/>
        <v>0</v>
      </c>
      <c r="Z43" s="320">
        <f t="shared" si="7"/>
        <v>7000</v>
      </c>
      <c r="AA43">
        <f t="shared" si="8"/>
        <v>1750</v>
      </c>
      <c r="AB43">
        <v>4949</v>
      </c>
      <c r="AC43">
        <v>17321.5</v>
      </c>
      <c r="AD43">
        <f t="shared" si="9"/>
        <v>3.5</v>
      </c>
      <c r="AE43" s="294">
        <f t="shared" si="10"/>
        <v>6598.666666666667</v>
      </c>
    </row>
    <row r="44" spans="1:31" ht="21.75">
      <c r="A44" s="76">
        <v>10949</v>
      </c>
      <c r="B44" s="38">
        <v>42</v>
      </c>
      <c r="C44" s="38"/>
      <c r="D44" s="29" t="s">
        <v>279</v>
      </c>
      <c r="E44" s="29"/>
      <c r="F44" s="33">
        <v>50</v>
      </c>
      <c r="G44" s="33" t="s">
        <v>429</v>
      </c>
      <c r="H44" s="46">
        <v>1085</v>
      </c>
      <c r="I44" s="120">
        <v>1598</v>
      </c>
      <c r="J44" s="208">
        <v>1604</v>
      </c>
      <c r="K44" s="120">
        <v>1681</v>
      </c>
      <c r="L44" s="46">
        <v>181</v>
      </c>
      <c r="M44" s="377">
        <v>1500</v>
      </c>
      <c r="N44" s="46">
        <v>46</v>
      </c>
      <c r="O44" s="59">
        <f t="shared" si="11"/>
        <v>69000</v>
      </c>
      <c r="P44" s="33">
        <v>400</v>
      </c>
      <c r="Q44" s="35">
        <f t="shared" si="2"/>
        <v>18400</v>
      </c>
      <c r="R44" s="121">
        <v>400</v>
      </c>
      <c r="S44" s="35">
        <f t="shared" si="3"/>
        <v>18400</v>
      </c>
      <c r="T44" s="37">
        <v>400</v>
      </c>
      <c r="U44" s="83">
        <f t="shared" si="4"/>
        <v>18400</v>
      </c>
      <c r="V44" s="37">
        <v>300</v>
      </c>
      <c r="W44" s="83">
        <f t="shared" si="5"/>
        <v>13800</v>
      </c>
      <c r="X44" s="83"/>
      <c r="Y44" s="320">
        <f t="shared" si="6"/>
        <v>0</v>
      </c>
      <c r="Z44" s="320">
        <f t="shared" si="7"/>
        <v>1500</v>
      </c>
      <c r="AA44">
        <f t="shared" si="8"/>
        <v>375</v>
      </c>
      <c r="AB44">
        <v>1203</v>
      </c>
      <c r="AC44">
        <v>45714</v>
      </c>
      <c r="AD44">
        <f t="shared" si="9"/>
        <v>38</v>
      </c>
      <c r="AE44" s="294">
        <f t="shared" si="10"/>
        <v>1604</v>
      </c>
    </row>
    <row r="45" spans="1:31" ht="21.75">
      <c r="A45" s="76">
        <v>10949</v>
      </c>
      <c r="B45" s="38">
        <v>43</v>
      </c>
      <c r="C45" s="38"/>
      <c r="D45" s="29" t="s">
        <v>280</v>
      </c>
      <c r="E45" s="29"/>
      <c r="F45" s="33">
        <v>1</v>
      </c>
      <c r="G45" s="33" t="s">
        <v>596</v>
      </c>
      <c r="H45" s="46">
        <v>2</v>
      </c>
      <c r="I45" s="120">
        <v>0</v>
      </c>
      <c r="J45" s="208">
        <v>0</v>
      </c>
      <c r="K45" s="120">
        <f t="shared" si="1"/>
        <v>0.7333333333333334</v>
      </c>
      <c r="L45" s="46">
        <v>0</v>
      </c>
      <c r="M45" s="377">
        <v>0</v>
      </c>
      <c r="N45" s="46">
        <v>180</v>
      </c>
      <c r="O45" s="59">
        <f t="shared" si="11"/>
        <v>0</v>
      </c>
      <c r="P45" s="33">
        <v>0</v>
      </c>
      <c r="Q45" s="35">
        <f t="shared" si="2"/>
        <v>0</v>
      </c>
      <c r="R45" s="33">
        <v>0</v>
      </c>
      <c r="S45" s="35">
        <f t="shared" si="3"/>
        <v>0</v>
      </c>
      <c r="T45" s="33">
        <v>0</v>
      </c>
      <c r="U45" s="83">
        <f t="shared" si="4"/>
        <v>0</v>
      </c>
      <c r="V45" s="33">
        <v>0</v>
      </c>
      <c r="W45" s="83">
        <f t="shared" si="5"/>
        <v>0</v>
      </c>
      <c r="X45" s="83"/>
      <c r="Y45" s="320">
        <f t="shared" si="6"/>
        <v>0</v>
      </c>
      <c r="Z45" s="320">
        <f t="shared" si="7"/>
        <v>0</v>
      </c>
      <c r="AA45">
        <f t="shared" si="8"/>
        <v>0</v>
      </c>
      <c r="AD45" t="e">
        <f t="shared" si="9"/>
        <v>#DIV/0!</v>
      </c>
      <c r="AE45" s="294">
        <f t="shared" si="10"/>
        <v>0</v>
      </c>
    </row>
    <row r="46" spans="1:31" ht="21.75">
      <c r="A46" s="76">
        <v>10949</v>
      </c>
      <c r="B46" s="34">
        <v>44</v>
      </c>
      <c r="C46" s="34"/>
      <c r="D46" s="29" t="s">
        <v>281</v>
      </c>
      <c r="E46" s="29"/>
      <c r="F46" s="33">
        <v>1</v>
      </c>
      <c r="G46" s="33" t="s">
        <v>596</v>
      </c>
      <c r="H46" s="46">
        <v>0</v>
      </c>
      <c r="I46" s="120">
        <v>0</v>
      </c>
      <c r="J46" s="208">
        <v>0</v>
      </c>
      <c r="K46" s="120">
        <f t="shared" si="1"/>
        <v>0</v>
      </c>
      <c r="L46" s="46">
        <v>0</v>
      </c>
      <c r="M46" s="377">
        <f>K46-L46</f>
        <v>0</v>
      </c>
      <c r="N46" s="46">
        <v>180</v>
      </c>
      <c r="O46" s="59">
        <f t="shared" si="11"/>
        <v>0</v>
      </c>
      <c r="P46" s="33">
        <v>0</v>
      </c>
      <c r="Q46" s="35">
        <f t="shared" si="2"/>
        <v>0</v>
      </c>
      <c r="R46" s="33">
        <v>0</v>
      </c>
      <c r="S46" s="35">
        <f t="shared" si="3"/>
        <v>0</v>
      </c>
      <c r="T46" s="33">
        <v>0</v>
      </c>
      <c r="U46" s="83">
        <f t="shared" si="4"/>
        <v>0</v>
      </c>
      <c r="V46" s="33">
        <v>0</v>
      </c>
      <c r="W46" s="83">
        <f t="shared" si="5"/>
        <v>0</v>
      </c>
      <c r="X46" s="83"/>
      <c r="Y46" s="320">
        <f t="shared" si="6"/>
        <v>0</v>
      </c>
      <c r="Z46" s="320">
        <f t="shared" si="7"/>
        <v>0</v>
      </c>
      <c r="AA46">
        <f t="shared" si="8"/>
        <v>0</v>
      </c>
      <c r="AD46" t="e">
        <f t="shared" si="9"/>
        <v>#DIV/0!</v>
      </c>
      <c r="AE46" s="294">
        <f t="shared" si="10"/>
        <v>0</v>
      </c>
    </row>
    <row r="47" spans="1:31" ht="21.75">
      <c r="A47" s="76">
        <v>10949</v>
      </c>
      <c r="B47" s="38">
        <v>45</v>
      </c>
      <c r="C47" s="38"/>
      <c r="D47" s="29" t="s">
        <v>282</v>
      </c>
      <c r="E47" s="29"/>
      <c r="F47" s="33">
        <v>1</v>
      </c>
      <c r="G47" s="33" t="s">
        <v>426</v>
      </c>
      <c r="H47" s="46">
        <v>0</v>
      </c>
      <c r="I47" s="120">
        <v>0</v>
      </c>
      <c r="J47" s="208">
        <v>0</v>
      </c>
      <c r="K47" s="120">
        <f t="shared" si="1"/>
        <v>0</v>
      </c>
      <c r="L47" s="46">
        <v>0</v>
      </c>
      <c r="M47" s="377">
        <f>K47-L47</f>
        <v>0</v>
      </c>
      <c r="N47" s="46">
        <v>45</v>
      </c>
      <c r="O47" s="59">
        <f t="shared" si="11"/>
        <v>0</v>
      </c>
      <c r="P47" s="33">
        <v>0</v>
      </c>
      <c r="Q47" s="35">
        <f t="shared" si="2"/>
        <v>0</v>
      </c>
      <c r="R47" s="33">
        <v>0</v>
      </c>
      <c r="S47" s="35">
        <f t="shared" si="3"/>
        <v>0</v>
      </c>
      <c r="T47" s="33">
        <v>0</v>
      </c>
      <c r="U47" s="83">
        <f t="shared" si="4"/>
        <v>0</v>
      </c>
      <c r="V47" s="33">
        <v>0</v>
      </c>
      <c r="W47" s="83">
        <f t="shared" si="5"/>
        <v>0</v>
      </c>
      <c r="X47" s="83"/>
      <c r="Y47" s="320">
        <f t="shared" si="6"/>
        <v>0</v>
      </c>
      <c r="Z47" s="320">
        <f t="shared" si="7"/>
        <v>0</v>
      </c>
      <c r="AA47">
        <f t="shared" si="8"/>
        <v>0</v>
      </c>
      <c r="AD47" t="e">
        <f t="shared" si="9"/>
        <v>#DIV/0!</v>
      </c>
      <c r="AE47" s="294">
        <f t="shared" si="10"/>
        <v>0</v>
      </c>
    </row>
    <row r="48" spans="1:31" ht="21.75">
      <c r="A48" s="76">
        <v>10949</v>
      </c>
      <c r="B48" s="38">
        <v>46</v>
      </c>
      <c r="C48" s="38"/>
      <c r="D48" s="29" t="s">
        <v>283</v>
      </c>
      <c r="E48" s="29"/>
      <c r="F48" s="33">
        <v>1</v>
      </c>
      <c r="G48" s="33" t="s">
        <v>426</v>
      </c>
      <c r="H48" s="46">
        <v>47</v>
      </c>
      <c r="I48" s="120">
        <v>153</v>
      </c>
      <c r="J48" s="208">
        <v>1.3333333333333333</v>
      </c>
      <c r="K48" s="120">
        <f t="shared" si="1"/>
        <v>73.82222222222224</v>
      </c>
      <c r="L48" s="46">
        <v>54</v>
      </c>
      <c r="M48" s="377">
        <v>20</v>
      </c>
      <c r="N48" s="46">
        <v>26.5</v>
      </c>
      <c r="O48" s="59">
        <f t="shared" si="11"/>
        <v>530</v>
      </c>
      <c r="P48" s="33">
        <v>0</v>
      </c>
      <c r="Q48" s="35">
        <f t="shared" si="2"/>
        <v>0</v>
      </c>
      <c r="R48" s="121">
        <v>0</v>
      </c>
      <c r="S48" s="35">
        <f t="shared" si="3"/>
        <v>0</v>
      </c>
      <c r="T48" s="37">
        <v>20</v>
      </c>
      <c r="U48" s="83">
        <f t="shared" si="4"/>
        <v>530</v>
      </c>
      <c r="V48" s="37">
        <v>0</v>
      </c>
      <c r="W48" s="83">
        <f t="shared" si="5"/>
        <v>0</v>
      </c>
      <c r="X48" s="83"/>
      <c r="Y48" s="320">
        <f t="shared" si="6"/>
        <v>0</v>
      </c>
      <c r="Z48" s="320">
        <f t="shared" si="7"/>
        <v>20</v>
      </c>
      <c r="AA48">
        <f t="shared" si="8"/>
        <v>5</v>
      </c>
      <c r="AB48">
        <v>1</v>
      </c>
      <c r="AC48">
        <v>26</v>
      </c>
      <c r="AD48">
        <f t="shared" si="9"/>
        <v>26</v>
      </c>
      <c r="AE48" s="294">
        <f t="shared" si="10"/>
        <v>1.3333333333333333</v>
      </c>
    </row>
    <row r="49" spans="1:31" ht="21.75">
      <c r="A49" s="76">
        <v>10949</v>
      </c>
      <c r="B49" s="34">
        <v>47</v>
      </c>
      <c r="C49" s="34"/>
      <c r="D49" s="29" t="s">
        <v>284</v>
      </c>
      <c r="E49" s="29"/>
      <c r="F49" s="33">
        <v>1</v>
      </c>
      <c r="G49" s="33" t="s">
        <v>424</v>
      </c>
      <c r="H49" s="46">
        <v>0</v>
      </c>
      <c r="I49" s="120">
        <v>0</v>
      </c>
      <c r="J49" s="208">
        <v>0</v>
      </c>
      <c r="K49" s="120">
        <f t="shared" si="1"/>
        <v>0</v>
      </c>
      <c r="L49" s="46">
        <v>0</v>
      </c>
      <c r="M49" s="377">
        <f>K49-L49</f>
        <v>0</v>
      </c>
      <c r="N49" s="46">
        <v>25</v>
      </c>
      <c r="O49" s="59">
        <f t="shared" si="11"/>
        <v>0</v>
      </c>
      <c r="P49" s="33">
        <v>0</v>
      </c>
      <c r="Q49" s="35">
        <f t="shared" si="2"/>
        <v>0</v>
      </c>
      <c r="R49" s="33">
        <v>0</v>
      </c>
      <c r="S49" s="35">
        <f t="shared" si="3"/>
        <v>0</v>
      </c>
      <c r="T49" s="33">
        <v>0</v>
      </c>
      <c r="U49" s="83">
        <f t="shared" si="4"/>
        <v>0</v>
      </c>
      <c r="V49" s="33">
        <v>0</v>
      </c>
      <c r="W49" s="83">
        <f t="shared" si="5"/>
        <v>0</v>
      </c>
      <c r="X49" s="83"/>
      <c r="Y49" s="320">
        <f t="shared" si="6"/>
        <v>0</v>
      </c>
      <c r="Z49" s="320">
        <f t="shared" si="7"/>
        <v>0</v>
      </c>
      <c r="AA49">
        <f t="shared" si="8"/>
        <v>0</v>
      </c>
      <c r="AD49" t="e">
        <f t="shared" si="9"/>
        <v>#DIV/0!</v>
      </c>
      <c r="AE49" s="294">
        <f t="shared" si="10"/>
        <v>0</v>
      </c>
    </row>
    <row r="50" spans="1:31" ht="21.75">
      <c r="A50" s="76">
        <v>10949</v>
      </c>
      <c r="B50" s="38">
        <v>48</v>
      </c>
      <c r="C50" s="38"/>
      <c r="D50" s="29" t="s">
        <v>285</v>
      </c>
      <c r="E50" s="29"/>
      <c r="F50" s="33">
        <v>1</v>
      </c>
      <c r="G50" s="33" t="s">
        <v>424</v>
      </c>
      <c r="H50" s="46">
        <v>0</v>
      </c>
      <c r="I50" s="120">
        <v>0</v>
      </c>
      <c r="J50" s="208">
        <v>0</v>
      </c>
      <c r="K50" s="120">
        <f t="shared" si="1"/>
        <v>0</v>
      </c>
      <c r="L50" s="46">
        <v>216</v>
      </c>
      <c r="M50" s="377">
        <v>0</v>
      </c>
      <c r="N50" s="46">
        <v>25</v>
      </c>
      <c r="O50" s="59">
        <f t="shared" si="11"/>
        <v>0</v>
      </c>
      <c r="P50" s="33">
        <v>0</v>
      </c>
      <c r="Q50" s="35">
        <f t="shared" si="2"/>
        <v>0</v>
      </c>
      <c r="R50" s="33">
        <v>0</v>
      </c>
      <c r="S50" s="35">
        <f t="shared" si="3"/>
        <v>0</v>
      </c>
      <c r="T50" s="33">
        <v>0</v>
      </c>
      <c r="U50" s="83">
        <f t="shared" si="4"/>
        <v>0</v>
      </c>
      <c r="V50" s="33">
        <v>0</v>
      </c>
      <c r="W50" s="83">
        <f t="shared" si="5"/>
        <v>0</v>
      </c>
      <c r="X50" s="83"/>
      <c r="Y50" s="320">
        <f t="shared" si="6"/>
        <v>0</v>
      </c>
      <c r="Z50" s="320">
        <f t="shared" si="7"/>
        <v>0</v>
      </c>
      <c r="AA50">
        <f t="shared" si="8"/>
        <v>0</v>
      </c>
      <c r="AD50" t="e">
        <f t="shared" si="9"/>
        <v>#DIV/0!</v>
      </c>
      <c r="AE50" s="294">
        <f t="shared" si="10"/>
        <v>0</v>
      </c>
    </row>
    <row r="51" spans="1:31" ht="21.75">
      <c r="A51" s="76">
        <v>10949</v>
      </c>
      <c r="B51" s="38">
        <v>49</v>
      </c>
      <c r="C51" s="38"/>
      <c r="D51" s="29" t="s">
        <v>286</v>
      </c>
      <c r="E51" s="29"/>
      <c r="F51" s="33">
        <v>1</v>
      </c>
      <c r="G51" s="33" t="s">
        <v>424</v>
      </c>
      <c r="H51" s="46">
        <v>0</v>
      </c>
      <c r="I51" s="120">
        <v>0</v>
      </c>
      <c r="J51" s="208">
        <v>0</v>
      </c>
      <c r="K51" s="120">
        <f t="shared" si="1"/>
        <v>0</v>
      </c>
      <c r="L51" s="46">
        <v>7</v>
      </c>
      <c r="M51" s="377">
        <v>0</v>
      </c>
      <c r="N51" s="46">
        <v>25</v>
      </c>
      <c r="O51" s="59">
        <f t="shared" si="11"/>
        <v>0</v>
      </c>
      <c r="P51" s="33">
        <v>0</v>
      </c>
      <c r="Q51" s="35">
        <f t="shared" si="2"/>
        <v>0</v>
      </c>
      <c r="R51" s="33">
        <v>0</v>
      </c>
      <c r="S51" s="35">
        <f t="shared" si="3"/>
        <v>0</v>
      </c>
      <c r="T51" s="33">
        <v>0</v>
      </c>
      <c r="U51" s="83">
        <f t="shared" si="4"/>
        <v>0</v>
      </c>
      <c r="V51" s="33">
        <v>0</v>
      </c>
      <c r="W51" s="83">
        <f t="shared" si="5"/>
        <v>0</v>
      </c>
      <c r="X51" s="83"/>
      <c r="Y51" s="320">
        <f t="shared" si="6"/>
        <v>0</v>
      </c>
      <c r="Z51" s="320">
        <f t="shared" si="7"/>
        <v>0</v>
      </c>
      <c r="AA51">
        <f t="shared" si="8"/>
        <v>0</v>
      </c>
      <c r="AD51" t="e">
        <f t="shared" si="9"/>
        <v>#DIV/0!</v>
      </c>
      <c r="AE51" s="294">
        <f t="shared" si="10"/>
        <v>0</v>
      </c>
    </row>
    <row r="52" spans="1:31" ht="21.75">
      <c r="A52" s="76">
        <v>10949</v>
      </c>
      <c r="B52" s="34">
        <v>50</v>
      </c>
      <c r="C52" s="34"/>
      <c r="D52" s="29" t="s">
        <v>287</v>
      </c>
      <c r="E52" s="29"/>
      <c r="F52" s="33">
        <v>1</v>
      </c>
      <c r="G52" s="33" t="s">
        <v>424</v>
      </c>
      <c r="H52" s="46">
        <v>0</v>
      </c>
      <c r="I52" s="120">
        <v>0</v>
      </c>
      <c r="J52" s="208">
        <v>0</v>
      </c>
      <c r="K52" s="120">
        <f t="shared" si="1"/>
        <v>0</v>
      </c>
      <c r="L52" s="46">
        <v>0</v>
      </c>
      <c r="M52" s="377">
        <f>K52-L52</f>
        <v>0</v>
      </c>
      <c r="N52" s="46">
        <v>25</v>
      </c>
      <c r="O52" s="59">
        <f t="shared" si="11"/>
        <v>0</v>
      </c>
      <c r="P52" s="33">
        <v>0</v>
      </c>
      <c r="Q52" s="35">
        <f t="shared" si="2"/>
        <v>0</v>
      </c>
      <c r="R52" s="33">
        <v>0</v>
      </c>
      <c r="S52" s="35">
        <f t="shared" si="3"/>
        <v>0</v>
      </c>
      <c r="T52" s="33">
        <v>0</v>
      </c>
      <c r="U52" s="83">
        <f t="shared" si="4"/>
        <v>0</v>
      </c>
      <c r="V52" s="33">
        <v>0</v>
      </c>
      <c r="W52" s="83">
        <f t="shared" si="5"/>
        <v>0</v>
      </c>
      <c r="X52" s="83"/>
      <c r="Y52" s="320">
        <f t="shared" si="6"/>
        <v>0</v>
      </c>
      <c r="Z52" s="320">
        <f t="shared" si="7"/>
        <v>0</v>
      </c>
      <c r="AA52">
        <f t="shared" si="8"/>
        <v>0</v>
      </c>
      <c r="AD52" t="e">
        <f t="shared" si="9"/>
        <v>#DIV/0!</v>
      </c>
      <c r="AE52" s="294">
        <f t="shared" si="10"/>
        <v>0</v>
      </c>
    </row>
    <row r="53" spans="1:31" ht="21.75">
      <c r="A53" s="76">
        <v>10949</v>
      </c>
      <c r="B53" s="38">
        <v>51</v>
      </c>
      <c r="C53" s="38"/>
      <c r="D53" s="29" t="s">
        <v>288</v>
      </c>
      <c r="E53" s="29"/>
      <c r="F53" s="33">
        <v>1</v>
      </c>
      <c r="G53" s="33" t="s">
        <v>424</v>
      </c>
      <c r="H53" s="46">
        <v>0</v>
      </c>
      <c r="I53" s="120">
        <v>0</v>
      </c>
      <c r="J53" s="208">
        <v>0</v>
      </c>
      <c r="K53" s="120">
        <f t="shared" si="1"/>
        <v>0</v>
      </c>
      <c r="L53" s="46">
        <v>57</v>
      </c>
      <c r="M53" s="377">
        <v>0</v>
      </c>
      <c r="N53" s="46">
        <v>25</v>
      </c>
      <c r="O53" s="59">
        <f t="shared" si="11"/>
        <v>0</v>
      </c>
      <c r="P53" s="33">
        <v>0</v>
      </c>
      <c r="Q53" s="35">
        <f t="shared" si="2"/>
        <v>0</v>
      </c>
      <c r="R53" s="33">
        <v>0</v>
      </c>
      <c r="S53" s="35">
        <f t="shared" si="3"/>
        <v>0</v>
      </c>
      <c r="T53" s="33">
        <v>0</v>
      </c>
      <c r="U53" s="83">
        <f t="shared" si="4"/>
        <v>0</v>
      </c>
      <c r="V53" s="33">
        <v>0</v>
      </c>
      <c r="W53" s="83">
        <f t="shared" si="5"/>
        <v>0</v>
      </c>
      <c r="X53" s="83"/>
      <c r="Y53" s="320">
        <f t="shared" si="6"/>
        <v>0</v>
      </c>
      <c r="Z53" s="320">
        <f t="shared" si="7"/>
        <v>0</v>
      </c>
      <c r="AA53">
        <f t="shared" si="8"/>
        <v>0</v>
      </c>
      <c r="AD53" t="e">
        <f t="shared" si="9"/>
        <v>#DIV/0!</v>
      </c>
      <c r="AE53" s="294">
        <f t="shared" si="10"/>
        <v>0</v>
      </c>
    </row>
    <row r="54" spans="1:31" ht="21.75">
      <c r="A54" s="76">
        <v>10949</v>
      </c>
      <c r="B54" s="38">
        <v>52</v>
      </c>
      <c r="C54" s="38"/>
      <c r="D54" s="29" t="s">
        <v>289</v>
      </c>
      <c r="E54" s="29"/>
      <c r="F54" s="33">
        <v>1</v>
      </c>
      <c r="G54" s="33" t="s">
        <v>426</v>
      </c>
      <c r="H54" s="46">
        <v>0</v>
      </c>
      <c r="I54" s="120">
        <v>0</v>
      </c>
      <c r="J54" s="208">
        <v>0</v>
      </c>
      <c r="K54" s="120">
        <v>400</v>
      </c>
      <c r="L54" s="46">
        <v>0</v>
      </c>
      <c r="M54" s="377">
        <v>400</v>
      </c>
      <c r="N54" s="46">
        <v>18</v>
      </c>
      <c r="O54" s="59">
        <f t="shared" si="11"/>
        <v>7200</v>
      </c>
      <c r="P54" s="33">
        <v>100</v>
      </c>
      <c r="Q54" s="35">
        <f t="shared" si="2"/>
        <v>1800</v>
      </c>
      <c r="R54" s="121">
        <v>100</v>
      </c>
      <c r="S54" s="35">
        <f t="shared" si="3"/>
        <v>1800</v>
      </c>
      <c r="T54" s="37">
        <v>100</v>
      </c>
      <c r="U54" s="83">
        <f t="shared" si="4"/>
        <v>1800</v>
      </c>
      <c r="V54" s="37">
        <v>100</v>
      </c>
      <c r="W54" s="83">
        <f t="shared" si="5"/>
        <v>1800</v>
      </c>
      <c r="X54" s="83"/>
      <c r="Y54" s="320">
        <f t="shared" si="6"/>
        <v>0</v>
      </c>
      <c r="Z54" s="320">
        <f t="shared" si="7"/>
        <v>400</v>
      </c>
      <c r="AA54">
        <f t="shared" si="8"/>
        <v>100</v>
      </c>
      <c r="AD54" t="e">
        <f t="shared" si="9"/>
        <v>#DIV/0!</v>
      </c>
      <c r="AE54" s="294">
        <f t="shared" si="10"/>
        <v>0</v>
      </c>
    </row>
    <row r="55" spans="1:31" ht="21.75">
      <c r="A55" s="76">
        <v>10949</v>
      </c>
      <c r="B55" s="34">
        <v>53</v>
      </c>
      <c r="C55" s="34"/>
      <c r="D55" s="29" t="s">
        <v>292</v>
      </c>
      <c r="E55" s="29"/>
      <c r="F55" s="33">
        <v>1</v>
      </c>
      <c r="G55" s="33" t="s">
        <v>1380</v>
      </c>
      <c r="H55" s="46">
        <v>364</v>
      </c>
      <c r="I55" s="120">
        <v>164</v>
      </c>
      <c r="J55" s="208">
        <v>246.66666666666669</v>
      </c>
      <c r="K55" s="120">
        <f t="shared" si="1"/>
        <v>284.0444444444445</v>
      </c>
      <c r="L55" s="46">
        <v>34</v>
      </c>
      <c r="M55" s="377">
        <v>250</v>
      </c>
      <c r="N55" s="46">
        <v>3.2</v>
      </c>
      <c r="O55" s="59">
        <f t="shared" si="11"/>
        <v>800</v>
      </c>
      <c r="P55" s="33">
        <v>60</v>
      </c>
      <c r="Q55" s="35">
        <f t="shared" si="2"/>
        <v>192</v>
      </c>
      <c r="R55" s="121">
        <v>70</v>
      </c>
      <c r="S55" s="35">
        <f t="shared" si="3"/>
        <v>224</v>
      </c>
      <c r="T55" s="37">
        <v>60</v>
      </c>
      <c r="U55" s="83">
        <f t="shared" si="4"/>
        <v>192</v>
      </c>
      <c r="V55" s="37">
        <v>60</v>
      </c>
      <c r="W55" s="83">
        <f t="shared" si="5"/>
        <v>192</v>
      </c>
      <c r="X55" s="83"/>
      <c r="Y55" s="320">
        <f t="shared" si="6"/>
        <v>0</v>
      </c>
      <c r="Z55" s="320">
        <f t="shared" si="7"/>
        <v>250</v>
      </c>
      <c r="AA55">
        <f t="shared" si="8"/>
        <v>62.5</v>
      </c>
      <c r="AB55">
        <v>185</v>
      </c>
      <c r="AC55">
        <v>573.5000000000001</v>
      </c>
      <c r="AD55">
        <f t="shared" si="9"/>
        <v>3.1000000000000005</v>
      </c>
      <c r="AE55" s="294">
        <f t="shared" si="10"/>
        <v>246.66666666666669</v>
      </c>
    </row>
    <row r="56" spans="1:31" ht="21.75">
      <c r="A56" s="76">
        <v>10949</v>
      </c>
      <c r="B56" s="38">
        <v>54</v>
      </c>
      <c r="C56" s="38"/>
      <c r="D56" s="29" t="s">
        <v>293</v>
      </c>
      <c r="E56" s="29"/>
      <c r="F56" s="33">
        <v>1</v>
      </c>
      <c r="G56" s="33" t="s">
        <v>1380</v>
      </c>
      <c r="H56" s="46">
        <v>371</v>
      </c>
      <c r="I56" s="120">
        <v>23</v>
      </c>
      <c r="J56" s="208">
        <v>209.33333333333331</v>
      </c>
      <c r="K56" s="120">
        <f t="shared" si="1"/>
        <v>221.2222222222222</v>
      </c>
      <c r="L56" s="46">
        <v>21</v>
      </c>
      <c r="M56" s="377">
        <v>200</v>
      </c>
      <c r="N56" s="46">
        <v>3.2</v>
      </c>
      <c r="O56" s="59">
        <f t="shared" si="11"/>
        <v>640</v>
      </c>
      <c r="P56" s="33">
        <v>50</v>
      </c>
      <c r="Q56" s="35">
        <f t="shared" si="2"/>
        <v>160</v>
      </c>
      <c r="R56" s="121">
        <v>50</v>
      </c>
      <c r="S56" s="35">
        <f t="shared" si="3"/>
        <v>160</v>
      </c>
      <c r="T56" s="37">
        <v>50</v>
      </c>
      <c r="U56" s="83">
        <f t="shared" si="4"/>
        <v>160</v>
      </c>
      <c r="V56" s="37">
        <v>50</v>
      </c>
      <c r="W56" s="83">
        <f t="shared" si="5"/>
        <v>160</v>
      </c>
      <c r="X56" s="83"/>
      <c r="Y56" s="320">
        <f t="shared" si="6"/>
        <v>0</v>
      </c>
      <c r="Z56" s="320">
        <f t="shared" si="7"/>
        <v>200</v>
      </c>
      <c r="AA56">
        <f t="shared" si="8"/>
        <v>50</v>
      </c>
      <c r="AB56">
        <v>157</v>
      </c>
      <c r="AC56">
        <v>486.70000000000005</v>
      </c>
      <c r="AD56">
        <f t="shared" si="9"/>
        <v>3.1</v>
      </c>
      <c r="AE56" s="294">
        <f t="shared" si="10"/>
        <v>209.33333333333331</v>
      </c>
    </row>
    <row r="57" spans="1:31" ht="21.75">
      <c r="A57" s="76">
        <v>10949</v>
      </c>
      <c r="B57" s="38">
        <v>55</v>
      </c>
      <c r="C57" s="38"/>
      <c r="D57" s="29" t="s">
        <v>294</v>
      </c>
      <c r="E57" s="29"/>
      <c r="F57" s="33">
        <v>1</v>
      </c>
      <c r="G57" s="33" t="s">
        <v>1380</v>
      </c>
      <c r="H57" s="46">
        <v>287</v>
      </c>
      <c r="I57" s="120">
        <v>347</v>
      </c>
      <c r="J57" s="208">
        <v>577.3333333333334</v>
      </c>
      <c r="K57" s="120">
        <v>634</v>
      </c>
      <c r="L57" s="46">
        <v>134</v>
      </c>
      <c r="M57" s="377">
        <v>500</v>
      </c>
      <c r="N57" s="46">
        <v>3.2</v>
      </c>
      <c r="O57" s="59">
        <f t="shared" si="11"/>
        <v>1600</v>
      </c>
      <c r="P57" s="33">
        <v>130</v>
      </c>
      <c r="Q57" s="35">
        <f t="shared" si="2"/>
        <v>416</v>
      </c>
      <c r="R57" s="121">
        <v>120</v>
      </c>
      <c r="S57" s="35">
        <f t="shared" si="3"/>
        <v>384</v>
      </c>
      <c r="T57" s="37">
        <v>130</v>
      </c>
      <c r="U57" s="83">
        <f t="shared" si="4"/>
        <v>416</v>
      </c>
      <c r="V57" s="37">
        <v>120</v>
      </c>
      <c r="W57" s="83">
        <f t="shared" si="5"/>
        <v>384</v>
      </c>
      <c r="X57" s="83"/>
      <c r="Y57" s="320">
        <f t="shared" si="6"/>
        <v>0</v>
      </c>
      <c r="Z57" s="320">
        <f t="shared" si="7"/>
        <v>500</v>
      </c>
      <c r="AA57">
        <f t="shared" si="8"/>
        <v>125</v>
      </c>
      <c r="AB57">
        <v>433</v>
      </c>
      <c r="AC57">
        <v>1342.3000000000002</v>
      </c>
      <c r="AD57">
        <f t="shared" si="9"/>
        <v>3.1000000000000005</v>
      </c>
      <c r="AE57" s="294">
        <f t="shared" si="10"/>
        <v>577.3333333333334</v>
      </c>
    </row>
    <row r="58" spans="1:31" ht="21.75">
      <c r="A58" s="76">
        <v>10949</v>
      </c>
      <c r="B58" s="34">
        <v>56</v>
      </c>
      <c r="C58" s="34"/>
      <c r="D58" s="29" t="s">
        <v>295</v>
      </c>
      <c r="E58" s="29"/>
      <c r="F58" s="33">
        <v>1</v>
      </c>
      <c r="G58" s="33" t="s">
        <v>1380</v>
      </c>
      <c r="H58" s="46">
        <v>552</v>
      </c>
      <c r="I58" s="120">
        <v>818</v>
      </c>
      <c r="J58" s="208">
        <v>856</v>
      </c>
      <c r="K58" s="120">
        <v>898</v>
      </c>
      <c r="L58" s="46">
        <v>98</v>
      </c>
      <c r="M58" s="377">
        <v>800</v>
      </c>
      <c r="N58" s="46">
        <v>3.2</v>
      </c>
      <c r="O58" s="59">
        <f t="shared" si="11"/>
        <v>2560</v>
      </c>
      <c r="P58" s="33">
        <v>200</v>
      </c>
      <c r="Q58" s="35">
        <f t="shared" si="2"/>
        <v>640</v>
      </c>
      <c r="R58" s="121">
        <v>200</v>
      </c>
      <c r="S58" s="35">
        <f t="shared" si="3"/>
        <v>640</v>
      </c>
      <c r="T58" s="37">
        <v>200</v>
      </c>
      <c r="U58" s="83">
        <f t="shared" si="4"/>
        <v>640</v>
      </c>
      <c r="V58" s="37">
        <v>200</v>
      </c>
      <c r="W58" s="83">
        <f t="shared" si="5"/>
        <v>640</v>
      </c>
      <c r="X58" s="83"/>
      <c r="Y58" s="320">
        <f t="shared" si="6"/>
        <v>0</v>
      </c>
      <c r="Z58" s="320">
        <f t="shared" si="7"/>
        <v>800</v>
      </c>
      <c r="AA58">
        <f t="shared" si="8"/>
        <v>200</v>
      </c>
      <c r="AB58">
        <v>642</v>
      </c>
      <c r="AC58">
        <v>1990.1999999999996</v>
      </c>
      <c r="AD58">
        <f t="shared" si="9"/>
        <v>3.099999999999999</v>
      </c>
      <c r="AE58" s="294">
        <f t="shared" si="10"/>
        <v>856</v>
      </c>
    </row>
    <row r="59" spans="1:31" ht="21.75">
      <c r="A59" s="76">
        <v>10949</v>
      </c>
      <c r="B59" s="38">
        <v>57</v>
      </c>
      <c r="C59" s="38"/>
      <c r="D59" s="29" t="s">
        <v>296</v>
      </c>
      <c r="E59" s="29"/>
      <c r="F59" s="33">
        <v>1</v>
      </c>
      <c r="G59" s="33" t="s">
        <v>1380</v>
      </c>
      <c r="H59" s="46">
        <v>20</v>
      </c>
      <c r="I59" s="120">
        <v>40</v>
      </c>
      <c r="J59" s="208">
        <v>56</v>
      </c>
      <c r="K59" s="120">
        <v>60</v>
      </c>
      <c r="L59" s="46">
        <v>20</v>
      </c>
      <c r="M59" s="377">
        <v>40</v>
      </c>
      <c r="N59" s="46">
        <v>3.2</v>
      </c>
      <c r="O59" s="59">
        <f t="shared" si="11"/>
        <v>128</v>
      </c>
      <c r="P59" s="33">
        <v>10</v>
      </c>
      <c r="Q59" s="35">
        <f t="shared" si="2"/>
        <v>32</v>
      </c>
      <c r="R59" s="121">
        <v>10</v>
      </c>
      <c r="S59" s="35">
        <f t="shared" si="3"/>
        <v>32</v>
      </c>
      <c r="T59" s="37">
        <v>10</v>
      </c>
      <c r="U59" s="83">
        <f t="shared" si="4"/>
        <v>32</v>
      </c>
      <c r="V59" s="37">
        <v>10</v>
      </c>
      <c r="W59" s="83">
        <f t="shared" si="5"/>
        <v>32</v>
      </c>
      <c r="X59" s="83"/>
      <c r="Y59" s="320">
        <f t="shared" si="6"/>
        <v>0</v>
      </c>
      <c r="Z59" s="320">
        <f t="shared" si="7"/>
        <v>40</v>
      </c>
      <c r="AA59">
        <f t="shared" si="8"/>
        <v>10</v>
      </c>
      <c r="AB59">
        <v>42</v>
      </c>
      <c r="AC59">
        <v>130.2</v>
      </c>
      <c r="AD59">
        <f t="shared" si="9"/>
        <v>3.0999999999999996</v>
      </c>
      <c r="AE59" s="294">
        <f t="shared" si="10"/>
        <v>56</v>
      </c>
    </row>
    <row r="60" spans="1:31" ht="21.75">
      <c r="A60" s="76">
        <v>10949</v>
      </c>
      <c r="B60" s="38">
        <v>58</v>
      </c>
      <c r="C60" s="38"/>
      <c r="D60" s="86" t="s">
        <v>625</v>
      </c>
      <c r="E60" s="86"/>
      <c r="F60" s="33">
        <v>1</v>
      </c>
      <c r="G60" s="33" t="s">
        <v>1380</v>
      </c>
      <c r="H60" s="33">
        <v>20</v>
      </c>
      <c r="I60" s="121">
        <v>0</v>
      </c>
      <c r="J60" s="208">
        <v>46.666666666666664</v>
      </c>
      <c r="K60" s="120">
        <f t="shared" si="1"/>
        <v>24.444444444444443</v>
      </c>
      <c r="L60" s="47">
        <v>45</v>
      </c>
      <c r="M60" s="377">
        <v>0</v>
      </c>
      <c r="N60" s="420">
        <v>3.2</v>
      </c>
      <c r="O60" s="59">
        <f t="shared" si="11"/>
        <v>0</v>
      </c>
      <c r="P60" s="33">
        <v>0</v>
      </c>
      <c r="Q60" s="35">
        <f t="shared" si="2"/>
        <v>0</v>
      </c>
      <c r="R60" s="121">
        <v>0</v>
      </c>
      <c r="S60" s="35">
        <f t="shared" si="3"/>
        <v>0</v>
      </c>
      <c r="T60" s="37">
        <v>0</v>
      </c>
      <c r="U60" s="83">
        <f t="shared" si="4"/>
        <v>0</v>
      </c>
      <c r="V60" s="37">
        <v>0</v>
      </c>
      <c r="W60" s="83">
        <f t="shared" si="5"/>
        <v>0</v>
      </c>
      <c r="X60" s="83"/>
      <c r="Y60" s="320">
        <f t="shared" si="6"/>
        <v>0</v>
      </c>
      <c r="Z60" s="320">
        <f t="shared" si="7"/>
        <v>0</v>
      </c>
      <c r="AA60">
        <f t="shared" si="8"/>
        <v>0</v>
      </c>
      <c r="AB60">
        <v>35</v>
      </c>
      <c r="AC60">
        <v>108.5</v>
      </c>
      <c r="AD60">
        <f t="shared" si="9"/>
        <v>3.1</v>
      </c>
      <c r="AE60" s="294">
        <f t="shared" si="10"/>
        <v>46.666666666666664</v>
      </c>
    </row>
    <row r="61" spans="1:31" ht="21.75">
      <c r="A61" s="76">
        <v>10949</v>
      </c>
      <c r="B61" s="34">
        <v>59</v>
      </c>
      <c r="C61" s="34"/>
      <c r="D61" s="29" t="s">
        <v>290</v>
      </c>
      <c r="E61" s="29"/>
      <c r="F61" s="33">
        <v>1</v>
      </c>
      <c r="G61" s="33" t="s">
        <v>1380</v>
      </c>
      <c r="H61" s="46">
        <v>87</v>
      </c>
      <c r="I61" s="120">
        <v>100</v>
      </c>
      <c r="J61" s="208">
        <v>293.3333333333333</v>
      </c>
      <c r="K61" s="120">
        <v>322</v>
      </c>
      <c r="L61" s="46">
        <v>22</v>
      </c>
      <c r="M61" s="377">
        <v>300</v>
      </c>
      <c r="N61" s="46">
        <v>3.2</v>
      </c>
      <c r="O61" s="59">
        <f t="shared" si="11"/>
        <v>960</v>
      </c>
      <c r="P61" s="34">
        <v>80</v>
      </c>
      <c r="Q61" s="35">
        <f t="shared" si="2"/>
        <v>256</v>
      </c>
      <c r="R61" s="121">
        <v>70</v>
      </c>
      <c r="S61" s="35">
        <f t="shared" si="3"/>
        <v>224</v>
      </c>
      <c r="T61" s="37">
        <v>80</v>
      </c>
      <c r="U61" s="83">
        <f t="shared" si="4"/>
        <v>256</v>
      </c>
      <c r="V61" s="37">
        <v>70</v>
      </c>
      <c r="W61" s="83">
        <f t="shared" si="5"/>
        <v>224</v>
      </c>
      <c r="X61" s="83"/>
      <c r="Y61" s="320">
        <f t="shared" si="6"/>
        <v>0</v>
      </c>
      <c r="Z61" s="320">
        <f t="shared" si="7"/>
        <v>300</v>
      </c>
      <c r="AA61">
        <f t="shared" si="8"/>
        <v>75</v>
      </c>
      <c r="AB61">
        <v>220</v>
      </c>
      <c r="AC61">
        <v>682</v>
      </c>
      <c r="AD61">
        <f t="shared" si="9"/>
        <v>3.1</v>
      </c>
      <c r="AE61" s="294">
        <f t="shared" si="10"/>
        <v>293.3333333333333</v>
      </c>
    </row>
    <row r="62" spans="1:31" ht="21.75">
      <c r="A62" s="76">
        <v>10949</v>
      </c>
      <c r="B62" s="38">
        <v>60</v>
      </c>
      <c r="C62" s="38"/>
      <c r="D62" s="29" t="s">
        <v>291</v>
      </c>
      <c r="E62" s="29"/>
      <c r="F62" s="33">
        <v>1</v>
      </c>
      <c r="G62" s="33" t="s">
        <v>1380</v>
      </c>
      <c r="H62" s="46">
        <v>877</v>
      </c>
      <c r="I62" s="120">
        <v>902</v>
      </c>
      <c r="J62" s="208">
        <v>1225.3333333333335</v>
      </c>
      <c r="K62" s="120">
        <v>1347</v>
      </c>
      <c r="L62" s="46">
        <v>147</v>
      </c>
      <c r="M62" s="377">
        <v>1200</v>
      </c>
      <c r="N62" s="46">
        <v>3.2</v>
      </c>
      <c r="O62" s="59">
        <f t="shared" si="11"/>
        <v>3840</v>
      </c>
      <c r="P62" s="33">
        <v>300</v>
      </c>
      <c r="Q62" s="35">
        <f t="shared" si="2"/>
        <v>960</v>
      </c>
      <c r="R62" s="121">
        <v>300</v>
      </c>
      <c r="S62" s="35">
        <f t="shared" si="3"/>
        <v>960</v>
      </c>
      <c r="T62" s="37">
        <v>300</v>
      </c>
      <c r="U62" s="83">
        <f t="shared" si="4"/>
        <v>960</v>
      </c>
      <c r="V62" s="37">
        <v>300</v>
      </c>
      <c r="W62" s="83">
        <f t="shared" si="5"/>
        <v>960</v>
      </c>
      <c r="X62" s="83"/>
      <c r="Y62" s="320">
        <f t="shared" si="6"/>
        <v>0</v>
      </c>
      <c r="Z62" s="320">
        <f t="shared" si="7"/>
        <v>1200</v>
      </c>
      <c r="AA62">
        <f t="shared" si="8"/>
        <v>300</v>
      </c>
      <c r="AB62">
        <v>919</v>
      </c>
      <c r="AC62">
        <v>2848.9000000000005</v>
      </c>
      <c r="AD62">
        <f t="shared" si="9"/>
        <v>3.1000000000000005</v>
      </c>
      <c r="AE62" s="294">
        <f t="shared" si="10"/>
        <v>1225.3333333333335</v>
      </c>
    </row>
    <row r="63" spans="1:31" ht="21.75">
      <c r="A63" s="76">
        <v>10949</v>
      </c>
      <c r="B63" s="38">
        <v>61</v>
      </c>
      <c r="C63" s="38"/>
      <c r="D63" s="29" t="s">
        <v>297</v>
      </c>
      <c r="E63" s="29"/>
      <c r="F63" s="33">
        <v>1</v>
      </c>
      <c r="G63" s="33" t="s">
        <v>429</v>
      </c>
      <c r="H63" s="46">
        <v>270</v>
      </c>
      <c r="I63" s="120">
        <v>120</v>
      </c>
      <c r="J63" s="208">
        <v>266.66666666666663</v>
      </c>
      <c r="K63" s="120">
        <f t="shared" si="1"/>
        <v>240.7777777777778</v>
      </c>
      <c r="L63" s="46">
        <v>141</v>
      </c>
      <c r="M63" s="377">
        <v>100</v>
      </c>
      <c r="N63" s="46">
        <v>3.5</v>
      </c>
      <c r="O63" s="59">
        <f t="shared" si="11"/>
        <v>350</v>
      </c>
      <c r="P63" s="33">
        <v>0</v>
      </c>
      <c r="Q63" s="35">
        <f t="shared" si="2"/>
        <v>0</v>
      </c>
      <c r="R63" s="121">
        <v>0</v>
      </c>
      <c r="S63" s="35">
        <f t="shared" si="3"/>
        <v>0</v>
      </c>
      <c r="T63" s="37">
        <v>100</v>
      </c>
      <c r="U63" s="83">
        <f t="shared" si="4"/>
        <v>350</v>
      </c>
      <c r="V63" s="37">
        <v>0</v>
      </c>
      <c r="W63" s="83">
        <f t="shared" si="5"/>
        <v>0</v>
      </c>
      <c r="X63" s="83"/>
      <c r="Y63" s="320">
        <f t="shared" si="6"/>
        <v>0</v>
      </c>
      <c r="Z63" s="320">
        <f t="shared" si="7"/>
        <v>100</v>
      </c>
      <c r="AA63">
        <f t="shared" si="8"/>
        <v>25</v>
      </c>
      <c r="AB63">
        <v>200</v>
      </c>
      <c r="AC63">
        <v>600</v>
      </c>
      <c r="AD63">
        <f t="shared" si="9"/>
        <v>3</v>
      </c>
      <c r="AE63" s="294">
        <f t="shared" si="10"/>
        <v>266.66666666666663</v>
      </c>
    </row>
    <row r="64" spans="1:31" ht="21.75">
      <c r="A64" s="76">
        <v>10949</v>
      </c>
      <c r="B64" s="34">
        <v>62</v>
      </c>
      <c r="C64" s="34"/>
      <c r="D64" s="29" t="s">
        <v>298</v>
      </c>
      <c r="E64" s="29"/>
      <c r="F64" s="33">
        <v>1</v>
      </c>
      <c r="G64" s="33" t="s">
        <v>429</v>
      </c>
      <c r="H64" s="46">
        <v>1655</v>
      </c>
      <c r="I64" s="120">
        <v>1483</v>
      </c>
      <c r="J64" s="208">
        <v>1866.6666666666665</v>
      </c>
      <c r="K64" s="120">
        <f t="shared" si="1"/>
        <v>1835.0444444444443</v>
      </c>
      <c r="L64" s="46">
        <v>35</v>
      </c>
      <c r="M64" s="377">
        <v>1800</v>
      </c>
      <c r="N64" s="46">
        <v>3.5</v>
      </c>
      <c r="O64" s="59">
        <f t="shared" si="11"/>
        <v>6300</v>
      </c>
      <c r="P64" s="33">
        <v>500</v>
      </c>
      <c r="Q64" s="35">
        <f t="shared" si="2"/>
        <v>1750</v>
      </c>
      <c r="R64" s="121">
        <v>400</v>
      </c>
      <c r="S64" s="35">
        <f t="shared" si="3"/>
        <v>1400</v>
      </c>
      <c r="T64" s="37">
        <v>500</v>
      </c>
      <c r="U64" s="83">
        <f t="shared" si="4"/>
        <v>1750</v>
      </c>
      <c r="V64" s="37">
        <v>400</v>
      </c>
      <c r="W64" s="83">
        <f t="shared" si="5"/>
        <v>1400</v>
      </c>
      <c r="X64" s="83"/>
      <c r="Y64" s="320">
        <f t="shared" si="6"/>
        <v>0</v>
      </c>
      <c r="Z64" s="320">
        <f t="shared" si="7"/>
        <v>1800</v>
      </c>
      <c r="AA64">
        <f t="shared" si="8"/>
        <v>450</v>
      </c>
      <c r="AB64">
        <v>1400</v>
      </c>
      <c r="AC64">
        <v>4350</v>
      </c>
      <c r="AD64">
        <f t="shared" si="9"/>
        <v>3.107142857142857</v>
      </c>
      <c r="AE64" s="294">
        <f t="shared" si="10"/>
        <v>1866.6666666666665</v>
      </c>
    </row>
    <row r="65" spans="1:31" ht="21.75">
      <c r="A65" s="76">
        <v>10949</v>
      </c>
      <c r="B65" s="38">
        <v>63</v>
      </c>
      <c r="C65" s="38"/>
      <c r="D65" s="29" t="s">
        <v>442</v>
      </c>
      <c r="E65" s="29"/>
      <c r="F65" s="33">
        <v>1</v>
      </c>
      <c r="G65" s="33" t="s">
        <v>429</v>
      </c>
      <c r="H65" s="46">
        <v>0</v>
      </c>
      <c r="I65" s="120">
        <v>0</v>
      </c>
      <c r="J65" s="208">
        <v>133.33333333333331</v>
      </c>
      <c r="K65" s="120">
        <f t="shared" si="1"/>
        <v>48.888888888888886</v>
      </c>
      <c r="L65" s="46">
        <v>100</v>
      </c>
      <c r="M65" s="377">
        <v>0</v>
      </c>
      <c r="N65" s="46">
        <v>3.5</v>
      </c>
      <c r="O65" s="59">
        <f t="shared" si="11"/>
        <v>0</v>
      </c>
      <c r="P65" s="33">
        <v>0</v>
      </c>
      <c r="Q65" s="35">
        <f t="shared" si="2"/>
        <v>0</v>
      </c>
      <c r="R65" s="121">
        <v>0</v>
      </c>
      <c r="S65" s="35">
        <f t="shared" si="3"/>
        <v>0</v>
      </c>
      <c r="T65" s="37">
        <v>0</v>
      </c>
      <c r="U65" s="83">
        <f t="shared" si="4"/>
        <v>0</v>
      </c>
      <c r="V65" s="37">
        <v>0</v>
      </c>
      <c r="W65" s="83">
        <f t="shared" si="5"/>
        <v>0</v>
      </c>
      <c r="X65" s="83"/>
      <c r="Y65" s="320">
        <f t="shared" si="6"/>
        <v>0</v>
      </c>
      <c r="Z65" s="320">
        <f t="shared" si="7"/>
        <v>0</v>
      </c>
      <c r="AA65">
        <f t="shared" si="8"/>
        <v>0</v>
      </c>
      <c r="AB65">
        <v>100</v>
      </c>
      <c r="AC65">
        <v>300</v>
      </c>
      <c r="AD65">
        <f t="shared" si="9"/>
        <v>3</v>
      </c>
      <c r="AE65" s="294">
        <f t="shared" si="10"/>
        <v>133.33333333333331</v>
      </c>
    </row>
    <row r="66" spans="1:31" ht="21.75">
      <c r="A66" s="76">
        <v>10949</v>
      </c>
      <c r="B66" s="38">
        <v>64</v>
      </c>
      <c r="C66" s="38"/>
      <c r="D66" s="29" t="s">
        <v>299</v>
      </c>
      <c r="E66" s="29"/>
      <c r="F66" s="33">
        <v>1</v>
      </c>
      <c r="G66" s="33" t="s">
        <v>429</v>
      </c>
      <c r="H66" s="46">
        <v>400</v>
      </c>
      <c r="I66" s="120">
        <v>400</v>
      </c>
      <c r="J66" s="208">
        <v>133.33333333333331</v>
      </c>
      <c r="K66" s="120">
        <f t="shared" si="1"/>
        <v>342.22222222222223</v>
      </c>
      <c r="L66" s="46">
        <v>242</v>
      </c>
      <c r="M66" s="377">
        <v>100</v>
      </c>
      <c r="N66" s="46">
        <v>3.5</v>
      </c>
      <c r="O66" s="59">
        <f t="shared" si="11"/>
        <v>350</v>
      </c>
      <c r="P66" s="33">
        <v>0</v>
      </c>
      <c r="Q66" s="35">
        <f t="shared" si="2"/>
        <v>0</v>
      </c>
      <c r="R66" s="121">
        <v>0</v>
      </c>
      <c r="S66" s="35">
        <f t="shared" si="3"/>
        <v>0</v>
      </c>
      <c r="T66" s="37">
        <v>100</v>
      </c>
      <c r="U66" s="83">
        <f t="shared" si="4"/>
        <v>350</v>
      </c>
      <c r="V66" s="37">
        <v>0</v>
      </c>
      <c r="W66" s="83">
        <f t="shared" si="5"/>
        <v>0</v>
      </c>
      <c r="X66" s="83"/>
      <c r="Y66" s="320">
        <f t="shared" si="6"/>
        <v>0</v>
      </c>
      <c r="Z66" s="320">
        <f t="shared" si="7"/>
        <v>100</v>
      </c>
      <c r="AA66">
        <f t="shared" si="8"/>
        <v>25</v>
      </c>
      <c r="AB66">
        <v>100</v>
      </c>
      <c r="AC66">
        <v>300</v>
      </c>
      <c r="AD66">
        <f t="shared" si="9"/>
        <v>3</v>
      </c>
      <c r="AE66" s="294">
        <f t="shared" si="10"/>
        <v>133.33333333333331</v>
      </c>
    </row>
    <row r="67" spans="1:31" ht="21.75">
      <c r="A67" s="76">
        <v>10949</v>
      </c>
      <c r="B67" s="34">
        <v>65</v>
      </c>
      <c r="C67" s="34"/>
      <c r="D67" s="29" t="s">
        <v>300</v>
      </c>
      <c r="E67" s="29"/>
      <c r="F67" s="33">
        <v>1</v>
      </c>
      <c r="G67" s="33" t="s">
        <v>424</v>
      </c>
      <c r="H67" s="46">
        <v>403</v>
      </c>
      <c r="I67" s="120">
        <v>707</v>
      </c>
      <c r="J67" s="208">
        <v>665.3333333333333</v>
      </c>
      <c r="K67" s="120">
        <v>750</v>
      </c>
      <c r="L67" s="46">
        <v>50</v>
      </c>
      <c r="M67" s="377">
        <v>700</v>
      </c>
      <c r="N67" s="46">
        <v>60</v>
      </c>
      <c r="O67" s="59">
        <f aca="true" t="shared" si="12" ref="O67:O76">N67*M67</f>
        <v>42000</v>
      </c>
      <c r="P67" s="33">
        <v>180</v>
      </c>
      <c r="Q67" s="35">
        <f t="shared" si="2"/>
        <v>10800</v>
      </c>
      <c r="R67" s="121">
        <v>170</v>
      </c>
      <c r="S67" s="35">
        <f t="shared" si="3"/>
        <v>10200</v>
      </c>
      <c r="T67" s="37">
        <v>180</v>
      </c>
      <c r="U67" s="83">
        <f t="shared" si="4"/>
        <v>10800</v>
      </c>
      <c r="V67" s="37">
        <v>170</v>
      </c>
      <c r="W67" s="83">
        <f t="shared" si="5"/>
        <v>10200</v>
      </c>
      <c r="X67" s="83"/>
      <c r="Y67" s="320">
        <f t="shared" si="6"/>
        <v>0</v>
      </c>
      <c r="Z67" s="320">
        <f t="shared" si="7"/>
        <v>700</v>
      </c>
      <c r="AA67">
        <f t="shared" si="8"/>
        <v>175</v>
      </c>
      <c r="AB67">
        <v>499</v>
      </c>
      <c r="AC67">
        <v>29940</v>
      </c>
      <c r="AD67">
        <f t="shared" si="9"/>
        <v>60</v>
      </c>
      <c r="AE67" s="294">
        <f t="shared" si="10"/>
        <v>665.3333333333333</v>
      </c>
    </row>
    <row r="68" spans="1:31" ht="21.75">
      <c r="A68" s="76">
        <v>10949</v>
      </c>
      <c r="B68" s="38">
        <v>66</v>
      </c>
      <c r="C68" s="38"/>
      <c r="D68" s="29" t="s">
        <v>301</v>
      </c>
      <c r="E68" s="29"/>
      <c r="F68" s="33">
        <v>1</v>
      </c>
      <c r="G68" s="33" t="s">
        <v>424</v>
      </c>
      <c r="H68" s="46">
        <v>11</v>
      </c>
      <c r="I68" s="120">
        <v>17</v>
      </c>
      <c r="J68" s="208">
        <v>1.3333333333333333</v>
      </c>
      <c r="K68" s="120">
        <v>12</v>
      </c>
      <c r="L68" s="46">
        <v>0</v>
      </c>
      <c r="M68" s="377">
        <v>12</v>
      </c>
      <c r="N68" s="46">
        <v>68</v>
      </c>
      <c r="O68" s="59">
        <f t="shared" si="12"/>
        <v>816</v>
      </c>
      <c r="P68" s="33">
        <v>12</v>
      </c>
      <c r="Q68" s="35">
        <f aca="true" t="shared" si="13" ref="Q68:Q76">P68*N68</f>
        <v>816</v>
      </c>
      <c r="R68" s="121">
        <v>0</v>
      </c>
      <c r="S68" s="35">
        <f aca="true" t="shared" si="14" ref="S68:S76">R68*N68</f>
        <v>0</v>
      </c>
      <c r="T68" s="37">
        <v>0</v>
      </c>
      <c r="U68" s="83">
        <f aca="true" t="shared" si="15" ref="U68:U76">T68*N68</f>
        <v>0</v>
      </c>
      <c r="V68" s="37">
        <v>0</v>
      </c>
      <c r="W68" s="83">
        <f aca="true" t="shared" si="16" ref="W68:W76">V68*N68</f>
        <v>0</v>
      </c>
      <c r="X68" s="83"/>
      <c r="Y68" s="320">
        <f aca="true" t="shared" si="17" ref="Y68:Y76">M68-Z68</f>
        <v>0</v>
      </c>
      <c r="Z68" s="320">
        <f aca="true" t="shared" si="18" ref="Z68:Z76">P68+R68+T68+V68</f>
        <v>12</v>
      </c>
      <c r="AA68">
        <f aca="true" t="shared" si="19" ref="AA68:AA76">M68/4</f>
        <v>3</v>
      </c>
      <c r="AB68">
        <v>1</v>
      </c>
      <c r="AC68">
        <v>68</v>
      </c>
      <c r="AD68">
        <f aca="true" t="shared" si="20" ref="AD68:AD87">AC68/AB68</f>
        <v>68</v>
      </c>
      <c r="AE68" s="294">
        <f aca="true" t="shared" si="21" ref="AE68:AE87">AB68/9*12</f>
        <v>1.3333333333333333</v>
      </c>
    </row>
    <row r="69" spans="1:31" ht="21.75">
      <c r="A69" s="76">
        <v>10949</v>
      </c>
      <c r="B69" s="38">
        <v>67</v>
      </c>
      <c r="C69" s="38"/>
      <c r="D69" s="29" t="s">
        <v>483</v>
      </c>
      <c r="E69" s="29"/>
      <c r="F69" s="33">
        <v>1</v>
      </c>
      <c r="G69" s="33" t="s">
        <v>424</v>
      </c>
      <c r="H69" s="46">
        <v>2293</v>
      </c>
      <c r="I69" s="120">
        <v>2410</v>
      </c>
      <c r="J69" s="208">
        <v>2440</v>
      </c>
      <c r="K69" s="120">
        <f aca="true" t="shared" si="22" ref="K69:K75">(H69+I69+J69)/3*1.1</f>
        <v>2619.1000000000004</v>
      </c>
      <c r="L69" s="46">
        <v>219</v>
      </c>
      <c r="M69" s="377">
        <v>2400</v>
      </c>
      <c r="N69" s="46">
        <v>12.84</v>
      </c>
      <c r="O69" s="59">
        <f t="shared" si="12"/>
        <v>30816</v>
      </c>
      <c r="P69" s="33">
        <v>600</v>
      </c>
      <c r="Q69" s="35">
        <f t="shared" si="13"/>
        <v>7704</v>
      </c>
      <c r="R69" s="121">
        <v>600</v>
      </c>
      <c r="S69" s="35">
        <f t="shared" si="14"/>
        <v>7704</v>
      </c>
      <c r="T69" s="37">
        <v>600</v>
      </c>
      <c r="U69" s="83">
        <f t="shared" si="15"/>
        <v>7704</v>
      </c>
      <c r="V69" s="37">
        <v>600</v>
      </c>
      <c r="W69" s="83">
        <f t="shared" si="16"/>
        <v>7704</v>
      </c>
      <c r="X69" s="83"/>
      <c r="Y69" s="320">
        <f t="shared" si="17"/>
        <v>0</v>
      </c>
      <c r="Z69" s="320">
        <f t="shared" si="18"/>
        <v>2400</v>
      </c>
      <c r="AA69">
        <f t="shared" si="19"/>
        <v>600</v>
      </c>
      <c r="AB69">
        <v>1830</v>
      </c>
      <c r="AC69">
        <v>21186</v>
      </c>
      <c r="AD69">
        <f t="shared" si="20"/>
        <v>11.577049180327869</v>
      </c>
      <c r="AE69" s="294">
        <f t="shared" si="21"/>
        <v>2440</v>
      </c>
    </row>
    <row r="70" spans="1:31" ht="21.75">
      <c r="A70" s="76">
        <v>10949</v>
      </c>
      <c r="B70" s="34">
        <v>68</v>
      </c>
      <c r="C70" s="34"/>
      <c r="D70" s="29" t="s">
        <v>302</v>
      </c>
      <c r="E70" s="29"/>
      <c r="F70" s="33">
        <v>1</v>
      </c>
      <c r="G70" s="33" t="s">
        <v>428</v>
      </c>
      <c r="H70" s="46">
        <v>2</v>
      </c>
      <c r="I70" s="120">
        <v>2</v>
      </c>
      <c r="J70" s="208">
        <v>1.3333333333333333</v>
      </c>
      <c r="K70" s="120">
        <f t="shared" si="22"/>
        <v>1.9555555555555557</v>
      </c>
      <c r="L70" s="46">
        <v>1</v>
      </c>
      <c r="M70" s="377">
        <v>1</v>
      </c>
      <c r="N70" s="46">
        <v>380</v>
      </c>
      <c r="O70" s="59">
        <f t="shared" si="12"/>
        <v>380</v>
      </c>
      <c r="P70" s="33">
        <v>0</v>
      </c>
      <c r="Q70" s="35">
        <f t="shared" si="13"/>
        <v>0</v>
      </c>
      <c r="R70" s="121">
        <v>0</v>
      </c>
      <c r="S70" s="35">
        <f t="shared" si="14"/>
        <v>0</v>
      </c>
      <c r="T70" s="37">
        <v>1</v>
      </c>
      <c r="U70" s="83">
        <f t="shared" si="15"/>
        <v>380</v>
      </c>
      <c r="V70" s="37">
        <v>0</v>
      </c>
      <c r="W70" s="83">
        <f t="shared" si="16"/>
        <v>0</v>
      </c>
      <c r="X70" s="83"/>
      <c r="Y70" s="320">
        <f t="shared" si="17"/>
        <v>0</v>
      </c>
      <c r="Z70" s="320">
        <f t="shared" si="18"/>
        <v>1</v>
      </c>
      <c r="AA70">
        <f t="shared" si="19"/>
        <v>0.25</v>
      </c>
      <c r="AB70">
        <v>1</v>
      </c>
      <c r="AC70">
        <v>380</v>
      </c>
      <c r="AD70">
        <f t="shared" si="20"/>
        <v>380</v>
      </c>
      <c r="AE70" s="294">
        <f t="shared" si="21"/>
        <v>1.3333333333333333</v>
      </c>
    </row>
    <row r="71" spans="1:31" ht="21.75">
      <c r="A71" s="76">
        <v>10949</v>
      </c>
      <c r="B71" s="38">
        <v>69</v>
      </c>
      <c r="C71" s="38"/>
      <c r="D71" s="29" t="s">
        <v>303</v>
      </c>
      <c r="E71" s="29"/>
      <c r="F71" s="33">
        <v>1</v>
      </c>
      <c r="G71" s="33" t="s">
        <v>395</v>
      </c>
      <c r="H71" s="46">
        <v>89</v>
      </c>
      <c r="I71" s="120">
        <v>107</v>
      </c>
      <c r="J71" s="208">
        <v>110.66666666666666</v>
      </c>
      <c r="K71" s="120">
        <f t="shared" si="22"/>
        <v>112.44444444444444</v>
      </c>
      <c r="L71" s="46">
        <v>12</v>
      </c>
      <c r="M71" s="377">
        <v>100</v>
      </c>
      <c r="N71" s="46">
        <v>180</v>
      </c>
      <c r="O71" s="59">
        <f t="shared" si="12"/>
        <v>18000</v>
      </c>
      <c r="P71" s="33">
        <v>25</v>
      </c>
      <c r="Q71" s="35">
        <f t="shared" si="13"/>
        <v>4500</v>
      </c>
      <c r="R71" s="121">
        <v>25</v>
      </c>
      <c r="S71" s="35">
        <f t="shared" si="14"/>
        <v>4500</v>
      </c>
      <c r="T71" s="37">
        <v>25</v>
      </c>
      <c r="U71" s="83">
        <f t="shared" si="15"/>
        <v>4500</v>
      </c>
      <c r="V71" s="37">
        <v>25</v>
      </c>
      <c r="W71" s="83">
        <f t="shared" si="16"/>
        <v>4500</v>
      </c>
      <c r="X71" s="83"/>
      <c r="Y71" s="320">
        <f t="shared" si="17"/>
        <v>0</v>
      </c>
      <c r="Z71" s="320">
        <f t="shared" si="18"/>
        <v>100</v>
      </c>
      <c r="AA71">
        <f t="shared" si="19"/>
        <v>25</v>
      </c>
      <c r="AB71">
        <v>83</v>
      </c>
      <c r="AC71">
        <v>14940</v>
      </c>
      <c r="AD71">
        <f t="shared" si="20"/>
        <v>180</v>
      </c>
      <c r="AE71" s="294">
        <f t="shared" si="21"/>
        <v>110.66666666666666</v>
      </c>
    </row>
    <row r="72" spans="1:31" ht="21.75">
      <c r="A72" s="76">
        <v>10949</v>
      </c>
      <c r="B72" s="38">
        <v>70</v>
      </c>
      <c r="C72" s="38"/>
      <c r="D72" s="29" t="s">
        <v>304</v>
      </c>
      <c r="E72" s="29"/>
      <c r="F72" s="33">
        <v>1</v>
      </c>
      <c r="G72" s="33" t="s">
        <v>429</v>
      </c>
      <c r="H72" s="46">
        <v>180</v>
      </c>
      <c r="I72" s="120">
        <v>29</v>
      </c>
      <c r="J72" s="208">
        <v>48</v>
      </c>
      <c r="K72" s="120">
        <v>45</v>
      </c>
      <c r="L72" s="46">
        <v>79</v>
      </c>
      <c r="M72" s="377">
        <v>0</v>
      </c>
      <c r="N72" s="46">
        <v>10</v>
      </c>
      <c r="O72" s="59">
        <f t="shared" si="12"/>
        <v>0</v>
      </c>
      <c r="P72" s="33">
        <v>0</v>
      </c>
      <c r="Q72" s="35">
        <f t="shared" si="13"/>
        <v>0</v>
      </c>
      <c r="R72" s="33">
        <v>0</v>
      </c>
      <c r="S72" s="35">
        <f t="shared" si="14"/>
        <v>0</v>
      </c>
      <c r="T72" s="33">
        <v>0</v>
      </c>
      <c r="U72" s="83">
        <f t="shared" si="15"/>
        <v>0</v>
      </c>
      <c r="V72" s="33">
        <v>0</v>
      </c>
      <c r="W72" s="83">
        <f t="shared" si="16"/>
        <v>0</v>
      </c>
      <c r="X72" s="83"/>
      <c r="Y72" s="320">
        <f t="shared" si="17"/>
        <v>0</v>
      </c>
      <c r="Z72" s="320">
        <f t="shared" si="18"/>
        <v>0</v>
      </c>
      <c r="AA72">
        <f t="shared" si="19"/>
        <v>0</v>
      </c>
      <c r="AB72">
        <v>36</v>
      </c>
      <c r="AC72">
        <v>360</v>
      </c>
      <c r="AD72">
        <f t="shared" si="20"/>
        <v>10</v>
      </c>
      <c r="AE72" s="294">
        <f t="shared" si="21"/>
        <v>48</v>
      </c>
    </row>
    <row r="73" spans="1:31" ht="21.75">
      <c r="A73" s="76">
        <v>10949</v>
      </c>
      <c r="B73" s="34">
        <v>71</v>
      </c>
      <c r="C73" s="34"/>
      <c r="D73" s="29" t="s">
        <v>305</v>
      </c>
      <c r="E73" s="29"/>
      <c r="F73" s="33">
        <v>1</v>
      </c>
      <c r="G73" s="33" t="s">
        <v>429</v>
      </c>
      <c r="H73" s="46">
        <v>12</v>
      </c>
      <c r="I73" s="120">
        <v>12</v>
      </c>
      <c r="J73" s="208">
        <v>0</v>
      </c>
      <c r="K73" s="120">
        <v>10</v>
      </c>
      <c r="L73" s="46">
        <v>24</v>
      </c>
      <c r="M73" s="377">
        <v>0</v>
      </c>
      <c r="N73" s="46">
        <v>3</v>
      </c>
      <c r="O73" s="59">
        <f t="shared" si="12"/>
        <v>0</v>
      </c>
      <c r="P73" s="33">
        <v>0</v>
      </c>
      <c r="Q73" s="35">
        <f t="shared" si="13"/>
        <v>0</v>
      </c>
      <c r="R73" s="33">
        <v>0</v>
      </c>
      <c r="S73" s="35">
        <f t="shared" si="14"/>
        <v>0</v>
      </c>
      <c r="T73" s="33">
        <v>0</v>
      </c>
      <c r="U73" s="83">
        <f t="shared" si="15"/>
        <v>0</v>
      </c>
      <c r="V73" s="33">
        <v>0</v>
      </c>
      <c r="W73" s="83">
        <f t="shared" si="16"/>
        <v>0</v>
      </c>
      <c r="X73" s="83"/>
      <c r="Y73" s="320">
        <f t="shared" si="17"/>
        <v>0</v>
      </c>
      <c r="Z73" s="320">
        <f t="shared" si="18"/>
        <v>0</v>
      </c>
      <c r="AA73">
        <f t="shared" si="19"/>
        <v>0</v>
      </c>
      <c r="AD73" t="e">
        <f t="shared" si="20"/>
        <v>#DIV/0!</v>
      </c>
      <c r="AE73" s="294">
        <f t="shared" si="21"/>
        <v>0</v>
      </c>
    </row>
    <row r="74" spans="1:31" ht="21.75">
      <c r="A74" s="76">
        <v>10949</v>
      </c>
      <c r="B74" s="38">
        <v>72</v>
      </c>
      <c r="C74" s="38"/>
      <c r="D74" s="82" t="s">
        <v>306</v>
      </c>
      <c r="E74" s="82"/>
      <c r="F74" s="33">
        <v>1</v>
      </c>
      <c r="G74" s="33" t="s">
        <v>424</v>
      </c>
      <c r="H74" s="46">
        <v>23899</v>
      </c>
      <c r="I74" s="120">
        <v>114200</v>
      </c>
      <c r="J74" s="208">
        <v>28133.333333333332</v>
      </c>
      <c r="K74" s="120">
        <v>55410</v>
      </c>
      <c r="L74" s="46">
        <v>5410</v>
      </c>
      <c r="M74" s="377">
        <v>20000</v>
      </c>
      <c r="N74" s="133">
        <v>2</v>
      </c>
      <c r="O74" s="59">
        <f t="shared" si="12"/>
        <v>40000</v>
      </c>
      <c r="P74" s="33">
        <v>0</v>
      </c>
      <c r="Q74" s="35">
        <f t="shared" si="13"/>
        <v>0</v>
      </c>
      <c r="R74" s="121">
        <v>10000</v>
      </c>
      <c r="S74" s="35">
        <f t="shared" si="14"/>
        <v>20000</v>
      </c>
      <c r="T74" s="37">
        <v>0</v>
      </c>
      <c r="U74" s="83">
        <f t="shared" si="15"/>
        <v>0</v>
      </c>
      <c r="V74" s="37">
        <v>10000</v>
      </c>
      <c r="W74" s="83">
        <f t="shared" si="16"/>
        <v>20000</v>
      </c>
      <c r="X74" s="83"/>
      <c r="Y74" s="320">
        <f t="shared" si="17"/>
        <v>0</v>
      </c>
      <c r="Z74" s="320">
        <f t="shared" si="18"/>
        <v>20000</v>
      </c>
      <c r="AA74">
        <f t="shared" si="19"/>
        <v>5000</v>
      </c>
      <c r="AB74">
        <v>21100</v>
      </c>
      <c r="AC74">
        <v>42811.79999999999</v>
      </c>
      <c r="AD74">
        <f t="shared" si="20"/>
        <v>2.0289952606635064</v>
      </c>
      <c r="AE74" s="294">
        <f t="shared" si="21"/>
        <v>28133.333333333332</v>
      </c>
    </row>
    <row r="75" spans="1:31" ht="21.75">
      <c r="A75" s="76">
        <v>10949</v>
      </c>
      <c r="B75" s="38">
        <v>73</v>
      </c>
      <c r="C75" s="38"/>
      <c r="D75" s="40" t="s">
        <v>591</v>
      </c>
      <c r="E75" s="40"/>
      <c r="F75" s="33">
        <v>1</v>
      </c>
      <c r="G75" s="33" t="s">
        <v>424</v>
      </c>
      <c r="H75" s="72">
        <v>0</v>
      </c>
      <c r="I75" s="124">
        <v>82</v>
      </c>
      <c r="J75" s="208">
        <v>2.6666666666666665</v>
      </c>
      <c r="K75" s="120">
        <f t="shared" si="22"/>
        <v>31.04444444444445</v>
      </c>
      <c r="L75" s="46">
        <v>0</v>
      </c>
      <c r="M75" s="377">
        <v>0</v>
      </c>
      <c r="N75" s="306">
        <v>856</v>
      </c>
      <c r="O75" s="59">
        <f t="shared" si="12"/>
        <v>0</v>
      </c>
      <c r="P75" s="33">
        <v>0</v>
      </c>
      <c r="Q75" s="35">
        <f t="shared" si="13"/>
        <v>0</v>
      </c>
      <c r="R75" s="121">
        <v>0</v>
      </c>
      <c r="S75" s="35">
        <f t="shared" si="14"/>
        <v>0</v>
      </c>
      <c r="T75" s="37">
        <v>0</v>
      </c>
      <c r="U75" s="83">
        <f t="shared" si="15"/>
        <v>0</v>
      </c>
      <c r="V75" s="37">
        <v>0</v>
      </c>
      <c r="W75" s="83">
        <f t="shared" si="16"/>
        <v>0</v>
      </c>
      <c r="X75" s="83"/>
      <c r="Y75" s="320">
        <f t="shared" si="17"/>
        <v>0</v>
      </c>
      <c r="Z75" s="320">
        <f t="shared" si="18"/>
        <v>0</v>
      </c>
      <c r="AA75">
        <f t="shared" si="19"/>
        <v>0</v>
      </c>
      <c r="AB75">
        <v>2</v>
      </c>
      <c r="AC75">
        <v>0</v>
      </c>
      <c r="AD75">
        <f t="shared" si="20"/>
        <v>0</v>
      </c>
      <c r="AE75" s="294">
        <f t="shared" si="21"/>
        <v>2.6666666666666665</v>
      </c>
    </row>
    <row r="76" spans="1:31" ht="21.75">
      <c r="A76" s="76"/>
      <c r="B76" s="34">
        <v>74</v>
      </c>
      <c r="C76" s="34"/>
      <c r="D76" s="104" t="s">
        <v>1559</v>
      </c>
      <c r="E76" s="29"/>
      <c r="F76" s="33">
        <v>1</v>
      </c>
      <c r="G76" s="33" t="s">
        <v>427</v>
      </c>
      <c r="H76" s="46">
        <v>0</v>
      </c>
      <c r="I76" s="120">
        <v>0</v>
      </c>
      <c r="J76" s="350">
        <v>0</v>
      </c>
      <c r="K76" s="120">
        <v>1</v>
      </c>
      <c r="L76" s="46">
        <v>1</v>
      </c>
      <c r="M76" s="377">
        <v>0</v>
      </c>
      <c r="N76" s="46">
        <v>5748</v>
      </c>
      <c r="O76" s="61">
        <f t="shared" si="12"/>
        <v>0</v>
      </c>
      <c r="P76" s="33">
        <v>0</v>
      </c>
      <c r="Q76" s="35">
        <f t="shared" si="13"/>
        <v>0</v>
      </c>
      <c r="R76" s="121">
        <v>0</v>
      </c>
      <c r="S76" s="35">
        <f t="shared" si="14"/>
        <v>0</v>
      </c>
      <c r="T76" s="37">
        <v>0</v>
      </c>
      <c r="U76" s="83">
        <f t="shared" si="15"/>
        <v>0</v>
      </c>
      <c r="V76" s="37">
        <v>0</v>
      </c>
      <c r="W76" s="83">
        <f t="shared" si="16"/>
        <v>0</v>
      </c>
      <c r="X76" s="83"/>
      <c r="Y76" s="320">
        <f t="shared" si="17"/>
        <v>0</v>
      </c>
      <c r="Z76" s="320">
        <f t="shared" si="18"/>
        <v>0</v>
      </c>
      <c r="AA76">
        <f t="shared" si="19"/>
        <v>0</v>
      </c>
      <c r="AD76" t="e">
        <f t="shared" si="20"/>
        <v>#DIV/0!</v>
      </c>
      <c r="AE76" s="294">
        <f t="shared" si="21"/>
        <v>0</v>
      </c>
    </row>
    <row r="77" spans="1:31" ht="21">
      <c r="A77" s="76"/>
      <c r="B77" s="38">
        <v>75</v>
      </c>
      <c r="C77" s="38"/>
      <c r="D77" s="29"/>
      <c r="E77" s="29"/>
      <c r="F77" s="33"/>
      <c r="G77" s="33"/>
      <c r="H77" s="46"/>
      <c r="I77" s="120"/>
      <c r="J77" s="120"/>
      <c r="K77" s="120"/>
      <c r="L77" s="46"/>
      <c r="M77" s="377"/>
      <c r="N77" s="46"/>
      <c r="O77" s="35"/>
      <c r="P77" s="33"/>
      <c r="Q77" s="35"/>
      <c r="R77" s="35"/>
      <c r="S77" s="35"/>
      <c r="T77" s="35"/>
      <c r="U77" s="35"/>
      <c r="V77" s="35"/>
      <c r="W77" s="35"/>
      <c r="X77" s="83"/>
      <c r="AD77" t="e">
        <f t="shared" si="20"/>
        <v>#DIV/0!</v>
      </c>
      <c r="AE77" s="294">
        <f t="shared" si="21"/>
        <v>0</v>
      </c>
    </row>
    <row r="78" spans="1:31" ht="21">
      <c r="A78" s="83"/>
      <c r="B78" s="38">
        <v>76</v>
      </c>
      <c r="C78" s="38"/>
      <c r="D78" s="29"/>
      <c r="E78" s="29"/>
      <c r="F78" s="58"/>
      <c r="G78" s="58"/>
      <c r="H78" s="46"/>
      <c r="I78" s="120"/>
      <c r="J78" s="120"/>
      <c r="K78" s="120"/>
      <c r="L78" s="46"/>
      <c r="M78" s="377"/>
      <c r="N78" s="46"/>
      <c r="O78" s="59"/>
      <c r="P78" s="33"/>
      <c r="Q78" s="33"/>
      <c r="R78" s="121"/>
      <c r="S78" s="35"/>
      <c r="T78" s="37"/>
      <c r="U78" s="83"/>
      <c r="V78" s="37"/>
      <c r="W78" s="83"/>
      <c r="X78" s="83"/>
      <c r="AD78" t="e">
        <f t="shared" si="20"/>
        <v>#DIV/0!</v>
      </c>
      <c r="AE78" s="294">
        <f t="shared" si="21"/>
        <v>0</v>
      </c>
    </row>
    <row r="79" spans="1:31" ht="21">
      <c r="A79" s="83"/>
      <c r="B79" s="34">
        <v>77</v>
      </c>
      <c r="C79" s="34"/>
      <c r="D79" s="29"/>
      <c r="E79" s="29"/>
      <c r="F79" s="58"/>
      <c r="G79" s="58"/>
      <c r="H79" s="46"/>
      <c r="I79" s="120"/>
      <c r="J79" s="120"/>
      <c r="K79" s="120"/>
      <c r="L79" s="46"/>
      <c r="M79" s="377"/>
      <c r="N79" s="46"/>
      <c r="O79" s="33"/>
      <c r="P79" s="33"/>
      <c r="Q79" s="33"/>
      <c r="R79" s="121"/>
      <c r="S79" s="35"/>
      <c r="T79" s="83"/>
      <c r="U79" s="83"/>
      <c r="V79" s="83"/>
      <c r="W79" s="83"/>
      <c r="X79" s="83"/>
      <c r="AD79" t="e">
        <f t="shared" si="20"/>
        <v>#DIV/0!</v>
      </c>
      <c r="AE79" s="294">
        <f t="shared" si="21"/>
        <v>0</v>
      </c>
    </row>
    <row r="80" spans="1:31" ht="21">
      <c r="A80" s="83"/>
      <c r="B80" s="38">
        <v>78</v>
      </c>
      <c r="C80" s="38"/>
      <c r="D80" s="29"/>
      <c r="E80" s="29"/>
      <c r="F80" s="58"/>
      <c r="G80" s="58"/>
      <c r="H80" s="46"/>
      <c r="I80" s="120"/>
      <c r="J80" s="120"/>
      <c r="K80" s="120"/>
      <c r="L80" s="46"/>
      <c r="M80" s="377"/>
      <c r="N80" s="46"/>
      <c r="O80" s="33"/>
      <c r="P80" s="33"/>
      <c r="Q80" s="33"/>
      <c r="R80" s="121"/>
      <c r="S80" s="35"/>
      <c r="T80" s="83"/>
      <c r="U80" s="83"/>
      <c r="V80" s="83"/>
      <c r="W80" s="83"/>
      <c r="X80" s="83"/>
      <c r="AD80" t="e">
        <f t="shared" si="20"/>
        <v>#DIV/0!</v>
      </c>
      <c r="AE80" s="294">
        <f t="shared" si="21"/>
        <v>0</v>
      </c>
    </row>
    <row r="81" spans="1:31" ht="21">
      <c r="A81" s="83"/>
      <c r="B81" s="38">
        <v>79</v>
      </c>
      <c r="C81" s="38"/>
      <c r="D81" s="29"/>
      <c r="E81" s="29"/>
      <c r="F81" s="33"/>
      <c r="G81" s="33"/>
      <c r="H81" s="46"/>
      <c r="I81" s="120"/>
      <c r="J81" s="120"/>
      <c r="K81" s="120"/>
      <c r="L81" s="46"/>
      <c r="M81" s="377"/>
      <c r="N81" s="46"/>
      <c r="O81" s="33"/>
      <c r="P81" s="33"/>
      <c r="Q81" s="33"/>
      <c r="R81" s="121"/>
      <c r="S81" s="35"/>
      <c r="T81" s="83"/>
      <c r="U81" s="83"/>
      <c r="V81" s="83"/>
      <c r="W81" s="83"/>
      <c r="X81" s="83"/>
      <c r="AD81" t="e">
        <f t="shared" si="20"/>
        <v>#DIV/0!</v>
      </c>
      <c r="AE81" s="294">
        <f t="shared" si="21"/>
        <v>0</v>
      </c>
    </row>
    <row r="82" spans="1:31" ht="21">
      <c r="A82" s="83"/>
      <c r="B82" s="34">
        <v>80</v>
      </c>
      <c r="C82" s="34"/>
      <c r="D82" s="29"/>
      <c r="E82" s="29"/>
      <c r="F82" s="33"/>
      <c r="G82" s="33"/>
      <c r="H82" s="46"/>
      <c r="I82" s="120"/>
      <c r="J82" s="120"/>
      <c r="K82" s="120"/>
      <c r="L82" s="46"/>
      <c r="M82" s="377"/>
      <c r="N82" s="46"/>
      <c r="O82" s="33"/>
      <c r="P82" s="33"/>
      <c r="Q82" s="33"/>
      <c r="R82" s="121"/>
      <c r="S82" s="35"/>
      <c r="T82" s="83"/>
      <c r="U82" s="83"/>
      <c r="V82" s="83"/>
      <c r="W82" s="83"/>
      <c r="X82" s="83"/>
      <c r="AD82" t="e">
        <f t="shared" si="20"/>
        <v>#DIV/0!</v>
      </c>
      <c r="AE82" s="294">
        <f t="shared" si="21"/>
        <v>0</v>
      </c>
    </row>
    <row r="83" spans="1:31" ht="21">
      <c r="A83" s="83"/>
      <c r="B83" s="38">
        <v>81</v>
      </c>
      <c r="C83" s="38"/>
      <c r="D83" s="29"/>
      <c r="E83" s="29"/>
      <c r="F83" s="33"/>
      <c r="G83" s="33"/>
      <c r="H83" s="46"/>
      <c r="I83" s="120"/>
      <c r="J83" s="120"/>
      <c r="K83" s="120"/>
      <c r="L83" s="46"/>
      <c r="M83" s="377"/>
      <c r="N83" s="46"/>
      <c r="O83" s="33"/>
      <c r="P83" s="33"/>
      <c r="Q83" s="33"/>
      <c r="R83" s="121"/>
      <c r="S83" s="35"/>
      <c r="T83" s="83"/>
      <c r="U83" s="83"/>
      <c r="V83" s="83"/>
      <c r="W83" s="83"/>
      <c r="X83" s="83"/>
      <c r="AD83" t="e">
        <f t="shared" si="20"/>
        <v>#DIV/0!</v>
      </c>
      <c r="AE83" s="294">
        <f t="shared" si="21"/>
        <v>0</v>
      </c>
    </row>
    <row r="84" spans="1:31" ht="21">
      <c r="A84" s="83"/>
      <c r="B84" s="38">
        <v>82</v>
      </c>
      <c r="C84" s="38"/>
      <c r="D84" s="29"/>
      <c r="E84" s="29"/>
      <c r="F84" s="33"/>
      <c r="G84" s="33"/>
      <c r="H84" s="46"/>
      <c r="I84" s="120"/>
      <c r="J84" s="120"/>
      <c r="K84" s="120"/>
      <c r="L84" s="46"/>
      <c r="M84" s="377"/>
      <c r="N84" s="46"/>
      <c r="O84" s="33"/>
      <c r="P84" s="33"/>
      <c r="Q84" s="33"/>
      <c r="R84" s="121"/>
      <c r="S84" s="35"/>
      <c r="T84" s="83"/>
      <c r="U84" s="83"/>
      <c r="V84" s="83"/>
      <c r="W84" s="83"/>
      <c r="X84" s="83"/>
      <c r="AD84" t="e">
        <f t="shared" si="20"/>
        <v>#DIV/0!</v>
      </c>
      <c r="AE84" s="294">
        <f t="shared" si="21"/>
        <v>0</v>
      </c>
    </row>
    <row r="85" spans="1:31" ht="21">
      <c r="A85" s="83"/>
      <c r="B85" s="34">
        <v>83</v>
      </c>
      <c r="C85" s="34"/>
      <c r="D85" s="29"/>
      <c r="E85" s="29"/>
      <c r="F85" s="33"/>
      <c r="G85" s="33"/>
      <c r="H85" s="46"/>
      <c r="I85" s="120"/>
      <c r="J85" s="120"/>
      <c r="K85" s="120"/>
      <c r="L85" s="46"/>
      <c r="M85" s="377"/>
      <c r="N85" s="46"/>
      <c r="O85" s="33"/>
      <c r="P85" s="33"/>
      <c r="Q85" s="33"/>
      <c r="R85" s="121"/>
      <c r="S85" s="35"/>
      <c r="T85" s="83"/>
      <c r="U85" s="83"/>
      <c r="V85" s="83"/>
      <c r="W85" s="83"/>
      <c r="X85" s="83"/>
      <c r="AD85" t="e">
        <f t="shared" si="20"/>
        <v>#DIV/0!</v>
      </c>
      <c r="AE85" s="294">
        <f t="shared" si="21"/>
        <v>0</v>
      </c>
    </row>
    <row r="86" spans="1:31" ht="21">
      <c r="A86" s="83"/>
      <c r="B86" s="38">
        <v>84</v>
      </c>
      <c r="C86" s="38"/>
      <c r="D86" s="29"/>
      <c r="E86" s="29"/>
      <c r="F86" s="33"/>
      <c r="G86" s="33"/>
      <c r="H86" s="46"/>
      <c r="I86" s="120"/>
      <c r="J86" s="120"/>
      <c r="K86" s="120"/>
      <c r="L86" s="46"/>
      <c r="M86" s="377"/>
      <c r="N86" s="46"/>
      <c r="O86" s="33"/>
      <c r="P86" s="33"/>
      <c r="Q86" s="33"/>
      <c r="R86" s="121"/>
      <c r="S86" s="35"/>
      <c r="T86" s="83"/>
      <c r="U86" s="83"/>
      <c r="V86" s="83"/>
      <c r="W86" s="83"/>
      <c r="X86" s="83"/>
      <c r="AD86" t="e">
        <f t="shared" si="20"/>
        <v>#DIV/0!</v>
      </c>
      <c r="AE86" s="294">
        <f t="shared" si="21"/>
        <v>0</v>
      </c>
    </row>
    <row r="87" spans="15:31" ht="21">
      <c r="O87" s="143">
        <f>SUM(O3:O85)</f>
        <v>422854.5911111111</v>
      </c>
      <c r="P87" s="33"/>
      <c r="Q87" s="35">
        <f>SUM(Q3:Q85)</f>
        <v>94954.3</v>
      </c>
      <c r="R87" s="35"/>
      <c r="S87" s="35">
        <f>SUM(S3:S85)</f>
        <v>115457.56</v>
      </c>
      <c r="T87" s="35"/>
      <c r="U87" s="35">
        <f>SUM(U3:U85)</f>
        <v>105511.56</v>
      </c>
      <c r="V87" s="35"/>
      <c r="W87" s="35">
        <f>SUM(W3:W85)</f>
        <v>106930.06</v>
      </c>
      <c r="AD87" t="e">
        <f t="shared" si="20"/>
        <v>#DIV/0!</v>
      </c>
      <c r="AE87" s="294">
        <f t="shared" si="21"/>
        <v>0</v>
      </c>
    </row>
    <row r="88" spans="17:31" ht="21">
      <c r="Q88"/>
      <c r="R88"/>
      <c r="S88"/>
      <c r="AA88" s="294"/>
      <c r="AE88"/>
    </row>
    <row r="89" spans="13:31" ht="21">
      <c r="M89" s="443" t="s">
        <v>1574</v>
      </c>
      <c r="O89" s="107">
        <f>O87+วมย!O130+วัสดุวิทยาศาสตร์!R13+วัสดุทั่วไป!O62</f>
        <v>3344793.445266667</v>
      </c>
      <c r="Q89"/>
      <c r="R89" s="55" t="s">
        <v>1579</v>
      </c>
      <c r="S89" s="19">
        <f>O89-S90</f>
        <v>-71329.17473333329</v>
      </c>
      <c r="AA89" s="294"/>
      <c r="AE89"/>
    </row>
    <row r="90" spans="13:31" ht="21">
      <c r="M90" s="384" t="s">
        <v>1575</v>
      </c>
      <c r="O90" s="194">
        <v>3542890.44</v>
      </c>
      <c r="P90" s="6" t="s">
        <v>1573</v>
      </c>
      <c r="Q90" s="91">
        <f>O90*1.05</f>
        <v>3720034.9620000003</v>
      </c>
      <c r="R90" s="436" t="s">
        <v>1577</v>
      </c>
      <c r="S90" s="91">
        <v>3416122.62</v>
      </c>
      <c r="AA90" s="294"/>
      <c r="AE90"/>
    </row>
    <row r="91" spans="13:31" ht="21">
      <c r="M91" s="384" t="s">
        <v>1576</v>
      </c>
      <c r="O91" s="194">
        <v>3419149.85</v>
      </c>
      <c r="P91" s="6" t="s">
        <v>1573</v>
      </c>
      <c r="Q91" s="91">
        <f>O91*1.05</f>
        <v>3590107.3425000003</v>
      </c>
      <c r="R91" s="436" t="s">
        <v>1580</v>
      </c>
      <c r="S91" s="91">
        <f>O90-S90</f>
        <v>126767.81999999983</v>
      </c>
      <c r="AA91" s="294"/>
      <c r="AE91"/>
    </row>
    <row r="92" spans="17:31" ht="21">
      <c r="Q92"/>
      <c r="R92"/>
      <c r="S92"/>
      <c r="AA92" s="294"/>
      <c r="AE92"/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3"/>
  <headerFooter alignWithMargins="0">
    <oddHeader>&amp;C&amp;"Cordia New,ตัวหนา"&amp;18แผนจัดซื้อวัสดุการแพทย์  ฝ่ายเภสัชกรรมชุมชน  โรงพยาบาลน้ำยืน  ประจำปีงบประมาณ 2558</oddHeader>
    <oddFooter>&amp;C&amp;A&amp;Rหน้าที่ &amp;ห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8"/>
  <sheetViews>
    <sheetView workbookViewId="0" topLeftCell="F1">
      <pane ySplit="2" topLeftCell="A126" activePane="bottomLeft" state="frozen"/>
      <selection pane="topLeft" activeCell="D1" sqref="D1"/>
      <selection pane="bottomLeft" activeCell="O130" sqref="O130"/>
    </sheetView>
  </sheetViews>
  <sheetFormatPr defaultColWidth="9.140625" defaultRowHeight="21.75"/>
  <cols>
    <col min="1" max="1" width="9.140625" style="0" customWidth="1"/>
    <col min="2" max="2" width="5.28125" style="0" customWidth="1"/>
    <col min="3" max="3" width="16.140625" style="0" customWidth="1"/>
    <col min="4" max="4" width="27.28125" style="0" customWidth="1"/>
    <col min="5" max="5" width="9.140625" style="0" customWidth="1"/>
    <col min="6" max="7" width="9.421875" style="6" customWidth="1"/>
    <col min="8" max="8" width="7.140625" style="0" customWidth="1"/>
    <col min="9" max="10" width="7.28125" style="74" customWidth="1"/>
    <col min="11" max="11" width="10.00390625" style="74" customWidth="1"/>
    <col min="12" max="12" width="9.140625" style="399" customWidth="1"/>
    <col min="13" max="13" width="10.140625" style="74" customWidth="1"/>
    <col min="14" max="14" width="9.57421875" style="74" customWidth="1"/>
    <col min="15" max="15" width="11.8515625" style="91" customWidth="1"/>
    <col min="16" max="16" width="7.8515625" style="0" customWidth="1"/>
    <col min="17" max="17" width="10.140625" style="0" customWidth="1"/>
    <col min="18" max="18" width="8.140625" style="0" customWidth="1"/>
    <col min="19" max="19" width="11.28125" style="0" customWidth="1"/>
    <col min="20" max="20" width="8.57421875" style="0" customWidth="1"/>
    <col min="21" max="21" width="10.7109375" style="0" customWidth="1"/>
    <col min="22" max="22" width="9.140625" style="0" customWidth="1"/>
    <col min="23" max="23" width="10.57421875" style="0" customWidth="1"/>
    <col min="24" max="24" width="9.140625" style="0" customWidth="1"/>
    <col min="25" max="25" width="10.8515625" style="0" customWidth="1"/>
    <col min="26" max="26" width="10.57421875" style="0" customWidth="1"/>
    <col min="27" max="27" width="6.8515625" style="0" customWidth="1"/>
    <col min="30" max="30" width="9.421875" style="0" customWidth="1"/>
    <col min="31" max="31" width="17.8515625" style="294" customWidth="1"/>
  </cols>
  <sheetData>
    <row r="1" spans="1:33" ht="21.75">
      <c r="A1" s="189" t="s">
        <v>1337</v>
      </c>
      <c r="B1" s="5" t="s">
        <v>3</v>
      </c>
      <c r="C1" s="28" t="s">
        <v>1351</v>
      </c>
      <c r="D1" s="15" t="s">
        <v>1443</v>
      </c>
      <c r="E1" s="15" t="s">
        <v>1340</v>
      </c>
      <c r="F1" s="5" t="s">
        <v>5</v>
      </c>
      <c r="G1" s="3" t="s">
        <v>1434</v>
      </c>
      <c r="H1" s="43"/>
      <c r="I1" s="316" t="s">
        <v>1343</v>
      </c>
      <c r="J1" s="66"/>
      <c r="K1" s="80" t="s">
        <v>0</v>
      </c>
      <c r="L1" s="417" t="s">
        <v>1352</v>
      </c>
      <c r="M1" s="80" t="s">
        <v>0</v>
      </c>
      <c r="N1" s="321" t="s">
        <v>1435</v>
      </c>
      <c r="O1" s="421" t="s">
        <v>1436</v>
      </c>
      <c r="P1" s="9" t="s">
        <v>1437</v>
      </c>
      <c r="Q1" s="12"/>
      <c r="R1" s="9" t="s">
        <v>1438</v>
      </c>
      <c r="S1" s="13"/>
      <c r="T1" s="9" t="s">
        <v>1439</v>
      </c>
      <c r="U1" s="12"/>
      <c r="V1" s="9" t="s">
        <v>1440</v>
      </c>
      <c r="W1" s="13"/>
      <c r="X1" s="258" t="s">
        <v>666</v>
      </c>
      <c r="AA1" t="s">
        <v>1477</v>
      </c>
      <c r="AB1" t="s">
        <v>1450</v>
      </c>
      <c r="AC1" t="s">
        <v>8</v>
      </c>
      <c r="AD1" t="s">
        <v>2</v>
      </c>
      <c r="AE1" s="294" t="s">
        <v>1457</v>
      </c>
      <c r="AF1" t="s">
        <v>6</v>
      </c>
      <c r="AG1" t="s">
        <v>1458</v>
      </c>
    </row>
    <row r="2" spans="1:29" ht="21.75">
      <c r="A2" s="185"/>
      <c r="B2" s="14"/>
      <c r="C2" s="4"/>
      <c r="D2" s="4"/>
      <c r="E2" s="15"/>
      <c r="F2" s="5"/>
      <c r="G2" s="15"/>
      <c r="H2" s="67" t="s">
        <v>1441</v>
      </c>
      <c r="I2" s="67" t="s">
        <v>1442</v>
      </c>
      <c r="J2" s="67">
        <v>2560</v>
      </c>
      <c r="K2" s="67" t="s">
        <v>1525</v>
      </c>
      <c r="L2" s="418" t="s">
        <v>6</v>
      </c>
      <c r="M2" s="67" t="s">
        <v>1526</v>
      </c>
      <c r="N2" s="330"/>
      <c r="O2" s="425"/>
      <c r="P2" s="18" t="s">
        <v>7</v>
      </c>
      <c r="Q2" s="5" t="s">
        <v>1346</v>
      </c>
      <c r="R2" s="5" t="s">
        <v>7</v>
      </c>
      <c r="S2" s="16" t="s">
        <v>1346</v>
      </c>
      <c r="T2" s="14" t="s">
        <v>7</v>
      </c>
      <c r="U2" s="14" t="s">
        <v>1346</v>
      </c>
      <c r="V2" s="14" t="s">
        <v>7</v>
      </c>
      <c r="W2" s="36" t="s">
        <v>1346</v>
      </c>
      <c r="X2" s="185"/>
      <c r="AB2" t="s">
        <v>1451</v>
      </c>
      <c r="AC2" t="s">
        <v>1345</v>
      </c>
    </row>
    <row r="3" spans="1:31" ht="23.25">
      <c r="A3" s="37">
        <v>10949</v>
      </c>
      <c r="B3" s="34">
        <v>1</v>
      </c>
      <c r="C3" s="38"/>
      <c r="D3" s="29" t="s">
        <v>1555</v>
      </c>
      <c r="E3" s="29"/>
      <c r="F3" s="38">
        <v>1</v>
      </c>
      <c r="G3" s="38" t="s">
        <v>426</v>
      </c>
      <c r="H3" s="46">
        <v>0</v>
      </c>
      <c r="I3" s="46">
        <v>0</v>
      </c>
      <c r="J3" s="208">
        <v>64</v>
      </c>
      <c r="K3" s="117">
        <v>70</v>
      </c>
      <c r="L3" s="368">
        <v>0</v>
      </c>
      <c r="M3" s="120">
        <v>70</v>
      </c>
      <c r="N3" s="46">
        <v>203.3</v>
      </c>
      <c r="O3" s="426">
        <f aca="true" t="shared" si="0" ref="O3:O34">N3*M3</f>
        <v>14231</v>
      </c>
      <c r="P3" s="33">
        <v>0</v>
      </c>
      <c r="Q3" s="35">
        <f aca="true" t="shared" si="1" ref="Q3:Q34">P3*N3</f>
        <v>0</v>
      </c>
      <c r="R3" s="34">
        <v>70</v>
      </c>
      <c r="S3" s="36">
        <f aca="true" t="shared" si="2" ref="S3:S34">R3*N3</f>
        <v>14231</v>
      </c>
      <c r="T3" s="223">
        <v>0</v>
      </c>
      <c r="U3" s="83">
        <f aca="true" t="shared" si="3" ref="U3:U34">T3*N3</f>
        <v>0</v>
      </c>
      <c r="V3" s="83">
        <v>0</v>
      </c>
      <c r="W3" s="83">
        <f aca="true" t="shared" si="4" ref="W3:W34">V3*N3</f>
        <v>0</v>
      </c>
      <c r="X3" s="83"/>
      <c r="Y3" s="19">
        <f aca="true" t="shared" si="5" ref="Y3:Y34">M3-Z3</f>
        <v>0</v>
      </c>
      <c r="Z3" s="19">
        <f aca="true" t="shared" si="6" ref="Z3:Z34">P3+R3+T3+V3</f>
        <v>70</v>
      </c>
      <c r="AB3">
        <v>48</v>
      </c>
      <c r="AC3">
        <v>9758.4</v>
      </c>
      <c r="AD3">
        <f aca="true" t="shared" si="7" ref="AD3:AD34">AC3/AB3</f>
        <v>203.29999999999998</v>
      </c>
      <c r="AE3" s="294">
        <f aca="true" t="shared" si="8" ref="AE3:AE34">AB3/9*12</f>
        <v>64</v>
      </c>
    </row>
    <row r="4" spans="1:31" ht="21.75">
      <c r="A4" s="37">
        <v>10949</v>
      </c>
      <c r="B4" s="38">
        <v>2</v>
      </c>
      <c r="C4" s="34"/>
      <c r="D4" s="29" t="s">
        <v>307</v>
      </c>
      <c r="E4" s="29"/>
      <c r="F4" s="34">
        <v>1</v>
      </c>
      <c r="G4" s="34" t="s">
        <v>426</v>
      </c>
      <c r="H4" s="46">
        <v>400</v>
      </c>
      <c r="I4" s="46">
        <v>328</v>
      </c>
      <c r="J4" s="208">
        <v>400</v>
      </c>
      <c r="K4" s="117">
        <f>(H4+I4+J4)/3*1.1</f>
        <v>413.6</v>
      </c>
      <c r="L4" s="368">
        <v>64</v>
      </c>
      <c r="M4" s="120">
        <v>350</v>
      </c>
      <c r="N4" s="325">
        <v>23.54</v>
      </c>
      <c r="O4" s="426">
        <f t="shared" si="0"/>
        <v>8239</v>
      </c>
      <c r="P4" s="34">
        <v>100</v>
      </c>
      <c r="Q4" s="35">
        <f t="shared" si="1"/>
        <v>2354</v>
      </c>
      <c r="R4" s="34">
        <v>100</v>
      </c>
      <c r="S4" s="36">
        <f t="shared" si="2"/>
        <v>2354</v>
      </c>
      <c r="T4" s="36">
        <v>100</v>
      </c>
      <c r="U4" s="271">
        <f t="shared" si="3"/>
        <v>2354</v>
      </c>
      <c r="V4" s="37">
        <v>50</v>
      </c>
      <c r="W4" s="37">
        <f t="shared" si="4"/>
        <v>1177</v>
      </c>
      <c r="X4" s="83"/>
      <c r="Y4" s="19">
        <f t="shared" si="5"/>
        <v>0</v>
      </c>
      <c r="Z4" s="19">
        <f t="shared" si="6"/>
        <v>350</v>
      </c>
      <c r="AA4">
        <f aca="true" t="shared" si="9" ref="AA4:AA30">M4/4</f>
        <v>87.5</v>
      </c>
      <c r="AB4">
        <v>300</v>
      </c>
      <c r="AC4">
        <v>7061.999999999993</v>
      </c>
      <c r="AD4">
        <f t="shared" si="7"/>
        <v>23.539999999999974</v>
      </c>
      <c r="AE4" s="294">
        <f t="shared" si="8"/>
        <v>400</v>
      </c>
    </row>
    <row r="5" spans="1:31" ht="21">
      <c r="A5" s="37">
        <v>10949</v>
      </c>
      <c r="B5" s="38">
        <v>3</v>
      </c>
      <c r="C5" s="38"/>
      <c r="D5" s="29" t="s">
        <v>308</v>
      </c>
      <c r="E5" s="29"/>
      <c r="F5" s="34">
        <v>1</v>
      </c>
      <c r="G5" s="34" t="s">
        <v>426</v>
      </c>
      <c r="H5" s="46">
        <v>0</v>
      </c>
      <c r="I5" s="46">
        <v>12</v>
      </c>
      <c r="J5" s="208">
        <v>0</v>
      </c>
      <c r="K5" s="117">
        <v>0</v>
      </c>
      <c r="L5" s="368">
        <v>0</v>
      </c>
      <c r="M5" s="120">
        <f>K5-L5</f>
        <v>0</v>
      </c>
      <c r="N5" s="323">
        <v>91.8412</v>
      </c>
      <c r="O5" s="426">
        <f t="shared" si="0"/>
        <v>0</v>
      </c>
      <c r="P5" s="33">
        <v>0</v>
      </c>
      <c r="Q5" s="35">
        <f t="shared" si="1"/>
        <v>0</v>
      </c>
      <c r="R5" s="34">
        <v>0</v>
      </c>
      <c r="S5" s="36">
        <f t="shared" si="2"/>
        <v>0</v>
      </c>
      <c r="T5" s="36">
        <v>0</v>
      </c>
      <c r="U5" s="271">
        <f t="shared" si="3"/>
        <v>0</v>
      </c>
      <c r="V5" s="37">
        <v>0</v>
      </c>
      <c r="W5" s="37">
        <f t="shared" si="4"/>
        <v>0</v>
      </c>
      <c r="X5" s="83"/>
      <c r="Y5" s="19">
        <f t="shared" si="5"/>
        <v>0</v>
      </c>
      <c r="Z5" s="19">
        <f t="shared" si="6"/>
        <v>0</v>
      </c>
      <c r="AA5">
        <f t="shared" si="9"/>
        <v>0</v>
      </c>
      <c r="AD5" t="e">
        <f t="shared" si="7"/>
        <v>#DIV/0!</v>
      </c>
      <c r="AE5" s="294">
        <f t="shared" si="8"/>
        <v>0</v>
      </c>
    </row>
    <row r="6" spans="1:31" ht="21">
      <c r="A6" s="37">
        <v>10949</v>
      </c>
      <c r="B6" s="38">
        <v>4</v>
      </c>
      <c r="C6" s="38"/>
      <c r="D6" s="29" t="s">
        <v>309</v>
      </c>
      <c r="E6" s="29"/>
      <c r="F6" s="34">
        <v>1</v>
      </c>
      <c r="G6" s="34" t="s">
        <v>426</v>
      </c>
      <c r="H6" s="46">
        <v>1291</v>
      </c>
      <c r="I6" s="46">
        <v>852</v>
      </c>
      <c r="J6" s="208">
        <v>736</v>
      </c>
      <c r="K6" s="117">
        <v>873</v>
      </c>
      <c r="L6" s="368">
        <v>153</v>
      </c>
      <c r="M6" s="120">
        <v>720</v>
      </c>
      <c r="N6" s="323">
        <v>87.3833</v>
      </c>
      <c r="O6" s="426">
        <f t="shared" si="0"/>
        <v>62915.976</v>
      </c>
      <c r="P6" s="33">
        <v>180</v>
      </c>
      <c r="Q6" s="35">
        <f t="shared" si="1"/>
        <v>15728.994</v>
      </c>
      <c r="R6" s="34">
        <v>180</v>
      </c>
      <c r="S6" s="36">
        <f t="shared" si="2"/>
        <v>15728.994</v>
      </c>
      <c r="T6" s="36">
        <v>180</v>
      </c>
      <c r="U6" s="271">
        <f t="shared" si="3"/>
        <v>15728.994</v>
      </c>
      <c r="V6" s="37">
        <v>180</v>
      </c>
      <c r="W6" s="37">
        <f t="shared" si="4"/>
        <v>15728.994</v>
      </c>
      <c r="X6" s="83"/>
      <c r="Y6" s="19">
        <f t="shared" si="5"/>
        <v>0</v>
      </c>
      <c r="Z6" s="19">
        <f t="shared" si="6"/>
        <v>720</v>
      </c>
      <c r="AA6">
        <f t="shared" si="9"/>
        <v>180</v>
      </c>
      <c r="AB6">
        <v>552</v>
      </c>
      <c r="AC6">
        <v>58614.600000000006</v>
      </c>
      <c r="AD6">
        <f t="shared" si="7"/>
        <v>106.1858695652174</v>
      </c>
      <c r="AE6" s="294">
        <f t="shared" si="8"/>
        <v>736</v>
      </c>
    </row>
    <row r="7" spans="1:31" ht="21">
      <c r="A7" s="37">
        <v>10949</v>
      </c>
      <c r="B7" s="38">
        <v>5</v>
      </c>
      <c r="C7" s="38"/>
      <c r="D7" s="29" t="s">
        <v>310</v>
      </c>
      <c r="E7" s="29"/>
      <c r="F7" s="34">
        <v>1</v>
      </c>
      <c r="G7" s="34" t="s">
        <v>426</v>
      </c>
      <c r="H7" s="46">
        <v>12</v>
      </c>
      <c r="I7" s="46">
        <v>48</v>
      </c>
      <c r="J7" s="208">
        <v>80</v>
      </c>
      <c r="K7" s="117">
        <v>96</v>
      </c>
      <c r="L7" s="368">
        <v>24</v>
      </c>
      <c r="M7" s="120">
        <v>72</v>
      </c>
      <c r="N7" s="323">
        <v>82.9245</v>
      </c>
      <c r="O7" s="426">
        <f t="shared" si="0"/>
        <v>5970.563999999999</v>
      </c>
      <c r="P7" s="33">
        <v>0</v>
      </c>
      <c r="Q7" s="35">
        <f t="shared" si="1"/>
        <v>0</v>
      </c>
      <c r="R7" s="34">
        <v>36</v>
      </c>
      <c r="S7" s="36">
        <f t="shared" si="2"/>
        <v>2985.2819999999997</v>
      </c>
      <c r="T7" s="36">
        <v>36</v>
      </c>
      <c r="U7" s="271">
        <f t="shared" si="3"/>
        <v>2985.2819999999997</v>
      </c>
      <c r="V7" s="37">
        <v>0</v>
      </c>
      <c r="W7" s="37">
        <f t="shared" si="4"/>
        <v>0</v>
      </c>
      <c r="X7" s="83"/>
      <c r="Y7" s="19">
        <f t="shared" si="5"/>
        <v>0</v>
      </c>
      <c r="Z7" s="19">
        <f t="shared" si="6"/>
        <v>72</v>
      </c>
      <c r="AA7">
        <f t="shared" si="9"/>
        <v>18</v>
      </c>
      <c r="AB7">
        <v>60</v>
      </c>
      <c r="AC7">
        <v>6471.36</v>
      </c>
      <c r="AD7">
        <f t="shared" si="7"/>
        <v>107.856</v>
      </c>
      <c r="AE7" s="294">
        <f t="shared" si="8"/>
        <v>80</v>
      </c>
    </row>
    <row r="8" spans="1:31" ht="21">
      <c r="A8" s="37">
        <v>10949</v>
      </c>
      <c r="B8" s="34">
        <v>6</v>
      </c>
      <c r="C8" s="38"/>
      <c r="D8" s="29" t="s">
        <v>311</v>
      </c>
      <c r="E8" s="29"/>
      <c r="F8" s="34">
        <v>1</v>
      </c>
      <c r="G8" s="34" t="s">
        <v>426</v>
      </c>
      <c r="H8" s="46">
        <v>72</v>
      </c>
      <c r="I8" s="46">
        <v>72</v>
      </c>
      <c r="J8" s="208">
        <v>48</v>
      </c>
      <c r="K8" s="117">
        <f>(H8+I8+J8)/3*1.1</f>
        <v>70.4</v>
      </c>
      <c r="L8" s="368">
        <v>22</v>
      </c>
      <c r="M8" s="120">
        <v>48</v>
      </c>
      <c r="N8" s="323">
        <v>94.2</v>
      </c>
      <c r="O8" s="426">
        <f t="shared" si="0"/>
        <v>4521.6</v>
      </c>
      <c r="P8" s="33">
        <v>0</v>
      </c>
      <c r="Q8" s="35">
        <f t="shared" si="1"/>
        <v>0</v>
      </c>
      <c r="R8" s="34">
        <v>24</v>
      </c>
      <c r="S8" s="36">
        <f t="shared" si="2"/>
        <v>2260.8</v>
      </c>
      <c r="T8" s="36">
        <v>24</v>
      </c>
      <c r="U8" s="271">
        <f t="shared" si="3"/>
        <v>2260.8</v>
      </c>
      <c r="V8" s="37">
        <v>0</v>
      </c>
      <c r="W8" s="37">
        <f t="shared" si="4"/>
        <v>0</v>
      </c>
      <c r="X8" s="83"/>
      <c r="Y8" s="19">
        <f t="shared" si="5"/>
        <v>0</v>
      </c>
      <c r="Z8" s="19">
        <f t="shared" si="6"/>
        <v>48</v>
      </c>
      <c r="AA8">
        <f t="shared" si="9"/>
        <v>12</v>
      </c>
      <c r="AB8">
        <v>36</v>
      </c>
      <c r="AC8">
        <v>4301.4</v>
      </c>
      <c r="AD8">
        <f t="shared" si="7"/>
        <v>119.48333333333332</v>
      </c>
      <c r="AE8" s="294">
        <f t="shared" si="8"/>
        <v>48</v>
      </c>
    </row>
    <row r="9" spans="1:31" ht="21">
      <c r="A9" s="37">
        <v>10949</v>
      </c>
      <c r="B9" s="38">
        <v>7</v>
      </c>
      <c r="C9" s="34"/>
      <c r="D9" s="29" t="s">
        <v>312</v>
      </c>
      <c r="E9" s="29"/>
      <c r="F9" s="34">
        <v>1</v>
      </c>
      <c r="G9" s="34" t="s">
        <v>429</v>
      </c>
      <c r="H9" s="46">
        <v>4</v>
      </c>
      <c r="I9" s="46">
        <v>60</v>
      </c>
      <c r="J9" s="208">
        <v>66.66666666666666</v>
      </c>
      <c r="K9" s="117">
        <v>70</v>
      </c>
      <c r="L9" s="368">
        <v>0</v>
      </c>
      <c r="M9" s="120">
        <v>70</v>
      </c>
      <c r="N9" s="46">
        <v>13</v>
      </c>
      <c r="O9" s="426">
        <f t="shared" si="0"/>
        <v>910</v>
      </c>
      <c r="P9" s="33">
        <v>70</v>
      </c>
      <c r="Q9" s="35">
        <f t="shared" si="1"/>
        <v>910</v>
      </c>
      <c r="R9" s="34">
        <v>0</v>
      </c>
      <c r="S9" s="36">
        <f t="shared" si="2"/>
        <v>0</v>
      </c>
      <c r="T9" s="36">
        <v>0</v>
      </c>
      <c r="U9" s="271">
        <f t="shared" si="3"/>
        <v>0</v>
      </c>
      <c r="V9" s="37">
        <v>0</v>
      </c>
      <c r="W9" s="37">
        <f t="shared" si="4"/>
        <v>0</v>
      </c>
      <c r="X9" s="83"/>
      <c r="Y9" s="19">
        <f t="shared" si="5"/>
        <v>0</v>
      </c>
      <c r="Z9" s="19">
        <f t="shared" si="6"/>
        <v>70</v>
      </c>
      <c r="AA9">
        <f t="shared" si="9"/>
        <v>17.5</v>
      </c>
      <c r="AB9">
        <v>50</v>
      </c>
      <c r="AC9">
        <v>628.85</v>
      </c>
      <c r="AD9">
        <f t="shared" si="7"/>
        <v>12.577</v>
      </c>
      <c r="AE9" s="294">
        <f t="shared" si="8"/>
        <v>66.66666666666666</v>
      </c>
    </row>
    <row r="10" spans="1:31" ht="21">
      <c r="A10" s="37">
        <v>10949</v>
      </c>
      <c r="B10" s="38">
        <v>8</v>
      </c>
      <c r="C10" s="38"/>
      <c r="D10" s="29" t="s">
        <v>313</v>
      </c>
      <c r="E10" s="29"/>
      <c r="F10" s="34">
        <v>1</v>
      </c>
      <c r="G10" s="34" t="s">
        <v>1378</v>
      </c>
      <c r="H10" s="46">
        <v>596</v>
      </c>
      <c r="I10" s="46">
        <v>591</v>
      </c>
      <c r="J10" s="208">
        <v>525.3333333333334</v>
      </c>
      <c r="K10" s="117">
        <v>560</v>
      </c>
      <c r="L10" s="368">
        <v>60</v>
      </c>
      <c r="M10" s="120">
        <v>500</v>
      </c>
      <c r="N10" s="46">
        <v>85</v>
      </c>
      <c r="O10" s="426">
        <f t="shared" si="0"/>
        <v>42500</v>
      </c>
      <c r="P10" s="33">
        <v>120</v>
      </c>
      <c r="Q10" s="35">
        <f t="shared" si="1"/>
        <v>10200</v>
      </c>
      <c r="R10" s="34">
        <v>130</v>
      </c>
      <c r="S10" s="36">
        <f t="shared" si="2"/>
        <v>11050</v>
      </c>
      <c r="T10" s="36">
        <v>130</v>
      </c>
      <c r="U10" s="271">
        <f t="shared" si="3"/>
        <v>11050</v>
      </c>
      <c r="V10" s="37">
        <v>120</v>
      </c>
      <c r="W10" s="37">
        <f t="shared" si="4"/>
        <v>10200</v>
      </c>
      <c r="X10" s="83"/>
      <c r="Y10" s="19">
        <f t="shared" si="5"/>
        <v>0</v>
      </c>
      <c r="Z10" s="19">
        <f t="shared" si="6"/>
        <v>500</v>
      </c>
      <c r="AA10">
        <f t="shared" si="9"/>
        <v>125</v>
      </c>
      <c r="AB10">
        <v>394</v>
      </c>
      <c r="AC10">
        <v>31520</v>
      </c>
      <c r="AD10">
        <f t="shared" si="7"/>
        <v>80</v>
      </c>
      <c r="AE10" s="294">
        <f t="shared" si="8"/>
        <v>525.3333333333334</v>
      </c>
    </row>
    <row r="11" spans="1:31" ht="21">
      <c r="A11" s="37">
        <v>10949</v>
      </c>
      <c r="B11" s="38">
        <v>9</v>
      </c>
      <c r="C11" s="38"/>
      <c r="D11" s="29" t="s">
        <v>1486</v>
      </c>
      <c r="E11" s="29"/>
      <c r="F11" s="38">
        <v>1</v>
      </c>
      <c r="G11" s="38" t="s">
        <v>1382</v>
      </c>
      <c r="H11" s="46">
        <v>0</v>
      </c>
      <c r="I11" s="46">
        <v>0</v>
      </c>
      <c r="J11" s="208">
        <v>2666.666666666667</v>
      </c>
      <c r="K11" s="117">
        <v>2934</v>
      </c>
      <c r="L11" s="368">
        <v>434</v>
      </c>
      <c r="M11" s="120">
        <v>2500</v>
      </c>
      <c r="N11" s="46">
        <v>1.2</v>
      </c>
      <c r="O11" s="59">
        <f t="shared" si="0"/>
        <v>3000</v>
      </c>
      <c r="P11" s="33">
        <v>600</v>
      </c>
      <c r="Q11" s="35">
        <f t="shared" si="1"/>
        <v>720</v>
      </c>
      <c r="R11" s="34">
        <v>700</v>
      </c>
      <c r="S11" s="36">
        <f t="shared" si="2"/>
        <v>840</v>
      </c>
      <c r="T11" s="36">
        <v>600</v>
      </c>
      <c r="U11" s="271">
        <f t="shared" si="3"/>
        <v>720</v>
      </c>
      <c r="V11" s="83">
        <v>600</v>
      </c>
      <c r="W11" s="37">
        <f t="shared" si="4"/>
        <v>720</v>
      </c>
      <c r="X11" s="83"/>
      <c r="Y11" s="19">
        <f t="shared" si="5"/>
        <v>0</v>
      </c>
      <c r="Z11" s="19">
        <f t="shared" si="6"/>
        <v>2500</v>
      </c>
      <c r="AA11">
        <f t="shared" si="9"/>
        <v>625</v>
      </c>
      <c r="AB11">
        <v>2000</v>
      </c>
      <c r="AC11">
        <v>2400</v>
      </c>
      <c r="AD11">
        <f t="shared" si="7"/>
        <v>1.2</v>
      </c>
      <c r="AE11" s="294">
        <f t="shared" si="8"/>
        <v>2666.666666666667</v>
      </c>
    </row>
    <row r="12" spans="1:31" ht="21">
      <c r="A12" s="37">
        <v>10949</v>
      </c>
      <c r="B12" s="38">
        <v>10</v>
      </c>
      <c r="C12" s="38"/>
      <c r="D12" s="29" t="s">
        <v>1485</v>
      </c>
      <c r="E12" s="29"/>
      <c r="F12" s="38">
        <v>1</v>
      </c>
      <c r="G12" s="38" t="s">
        <v>1382</v>
      </c>
      <c r="H12" s="46">
        <v>0</v>
      </c>
      <c r="I12" s="46">
        <v>100</v>
      </c>
      <c r="J12" s="208">
        <v>12800</v>
      </c>
      <c r="K12" s="117">
        <v>13440</v>
      </c>
      <c r="L12" s="368">
        <v>2440</v>
      </c>
      <c r="M12" s="120">
        <v>11000</v>
      </c>
      <c r="N12" s="46">
        <v>3.21</v>
      </c>
      <c r="O12" s="59">
        <f t="shared" si="0"/>
        <v>35310</v>
      </c>
      <c r="P12" s="33">
        <v>2800</v>
      </c>
      <c r="Q12" s="35">
        <f t="shared" si="1"/>
        <v>8988</v>
      </c>
      <c r="R12" s="34">
        <v>2700</v>
      </c>
      <c r="S12" s="36">
        <f t="shared" si="2"/>
        <v>8667</v>
      </c>
      <c r="T12" s="36">
        <v>2800</v>
      </c>
      <c r="U12" s="271">
        <f t="shared" si="3"/>
        <v>8988</v>
      </c>
      <c r="V12" s="83">
        <v>2700</v>
      </c>
      <c r="W12" s="37">
        <f t="shared" si="4"/>
        <v>8667</v>
      </c>
      <c r="X12" s="83"/>
      <c r="Y12" s="19">
        <f t="shared" si="5"/>
        <v>0</v>
      </c>
      <c r="Z12" s="19">
        <f t="shared" si="6"/>
        <v>11000</v>
      </c>
      <c r="AA12">
        <f t="shared" si="9"/>
        <v>2750</v>
      </c>
      <c r="AB12">
        <v>9600</v>
      </c>
      <c r="AC12">
        <v>30816</v>
      </c>
      <c r="AD12">
        <f t="shared" si="7"/>
        <v>3.21</v>
      </c>
      <c r="AE12" s="294">
        <f t="shared" si="8"/>
        <v>12800</v>
      </c>
    </row>
    <row r="13" spans="1:31" ht="21">
      <c r="A13" s="37">
        <v>10949</v>
      </c>
      <c r="B13" s="34">
        <v>11</v>
      </c>
      <c r="C13" s="38"/>
      <c r="D13" s="29" t="s">
        <v>314</v>
      </c>
      <c r="E13" s="29"/>
      <c r="F13" s="34">
        <v>1</v>
      </c>
      <c r="G13" s="34" t="s">
        <v>1378</v>
      </c>
      <c r="H13" s="46">
        <v>91</v>
      </c>
      <c r="I13" s="46">
        <v>108</v>
      </c>
      <c r="J13" s="208">
        <v>137.33333333333334</v>
      </c>
      <c r="K13" s="117">
        <v>134</v>
      </c>
      <c r="L13" s="368">
        <v>14</v>
      </c>
      <c r="M13" s="120">
        <v>120</v>
      </c>
      <c r="N13" s="46">
        <v>85</v>
      </c>
      <c r="O13" s="426">
        <f t="shared" si="0"/>
        <v>10200</v>
      </c>
      <c r="P13" s="33">
        <v>30</v>
      </c>
      <c r="Q13" s="35">
        <f t="shared" si="1"/>
        <v>2550</v>
      </c>
      <c r="R13" s="34">
        <v>30</v>
      </c>
      <c r="S13" s="36">
        <f t="shared" si="2"/>
        <v>2550</v>
      </c>
      <c r="T13" s="36">
        <v>30</v>
      </c>
      <c r="U13" s="271">
        <f t="shared" si="3"/>
        <v>2550</v>
      </c>
      <c r="V13" s="37">
        <v>30</v>
      </c>
      <c r="W13" s="37">
        <f t="shared" si="4"/>
        <v>2550</v>
      </c>
      <c r="X13" s="83"/>
      <c r="Y13" s="19">
        <f t="shared" si="5"/>
        <v>0</v>
      </c>
      <c r="Z13" s="19">
        <f t="shared" si="6"/>
        <v>120</v>
      </c>
      <c r="AA13">
        <f t="shared" si="9"/>
        <v>30</v>
      </c>
      <c r="AB13">
        <v>103</v>
      </c>
      <c r="AC13">
        <v>8310</v>
      </c>
      <c r="AD13">
        <f t="shared" si="7"/>
        <v>80.67961165048544</v>
      </c>
      <c r="AE13" s="294">
        <f t="shared" si="8"/>
        <v>137.33333333333334</v>
      </c>
    </row>
    <row r="14" spans="1:31" ht="21">
      <c r="A14" s="37">
        <v>10949</v>
      </c>
      <c r="B14" s="38">
        <v>12</v>
      </c>
      <c r="C14" s="34"/>
      <c r="D14" s="29" t="s">
        <v>315</v>
      </c>
      <c r="E14" s="29"/>
      <c r="F14" s="34">
        <v>1</v>
      </c>
      <c r="G14" s="34" t="s">
        <v>428</v>
      </c>
      <c r="H14" s="46">
        <v>14</v>
      </c>
      <c r="I14" s="46">
        <v>12</v>
      </c>
      <c r="J14" s="208">
        <v>24</v>
      </c>
      <c r="K14" s="117">
        <v>26</v>
      </c>
      <c r="L14" s="368">
        <v>6</v>
      </c>
      <c r="M14" s="120">
        <v>20</v>
      </c>
      <c r="N14" s="46">
        <v>85</v>
      </c>
      <c r="O14" s="426">
        <f t="shared" si="0"/>
        <v>1700</v>
      </c>
      <c r="P14" s="33">
        <v>0</v>
      </c>
      <c r="Q14" s="35">
        <f t="shared" si="1"/>
        <v>0</v>
      </c>
      <c r="R14" s="34">
        <v>10</v>
      </c>
      <c r="S14" s="36">
        <f t="shared" si="2"/>
        <v>850</v>
      </c>
      <c r="T14" s="36">
        <v>0</v>
      </c>
      <c r="U14" s="271">
        <f t="shared" si="3"/>
        <v>0</v>
      </c>
      <c r="V14" s="37">
        <v>10</v>
      </c>
      <c r="W14" s="37">
        <f t="shared" si="4"/>
        <v>850</v>
      </c>
      <c r="X14" s="83"/>
      <c r="Y14" s="19">
        <f t="shared" si="5"/>
        <v>0</v>
      </c>
      <c r="Z14" s="19">
        <f t="shared" si="6"/>
        <v>20</v>
      </c>
      <c r="AA14">
        <f t="shared" si="9"/>
        <v>5</v>
      </c>
      <c r="AB14">
        <v>18</v>
      </c>
      <c r="AC14">
        <v>1510</v>
      </c>
      <c r="AD14">
        <f t="shared" si="7"/>
        <v>83.88888888888889</v>
      </c>
      <c r="AE14" s="294">
        <f t="shared" si="8"/>
        <v>24</v>
      </c>
    </row>
    <row r="15" spans="1:31" ht="21">
      <c r="A15" s="37">
        <v>10949</v>
      </c>
      <c r="B15" s="38">
        <v>13</v>
      </c>
      <c r="C15" s="38"/>
      <c r="D15" s="29" t="s">
        <v>550</v>
      </c>
      <c r="E15" s="29"/>
      <c r="F15" s="34">
        <v>1</v>
      </c>
      <c r="G15" s="34" t="s">
        <v>426</v>
      </c>
      <c r="H15" s="46">
        <v>0</v>
      </c>
      <c r="I15" s="46">
        <v>0</v>
      </c>
      <c r="J15" s="208">
        <v>0</v>
      </c>
      <c r="K15" s="117">
        <f>(H15+I15+J15)/3*1.1</f>
        <v>0</v>
      </c>
      <c r="L15" s="368">
        <v>36</v>
      </c>
      <c r="M15" s="120">
        <v>0</v>
      </c>
      <c r="N15" s="46">
        <v>122.175</v>
      </c>
      <c r="O15" s="426">
        <f t="shared" si="0"/>
        <v>0</v>
      </c>
      <c r="P15" s="33">
        <v>0</v>
      </c>
      <c r="Q15" s="35">
        <f t="shared" si="1"/>
        <v>0</v>
      </c>
      <c r="R15" s="33">
        <v>0</v>
      </c>
      <c r="S15" s="36">
        <f t="shared" si="2"/>
        <v>0</v>
      </c>
      <c r="T15" s="33">
        <v>0</v>
      </c>
      <c r="U15" s="271">
        <f t="shared" si="3"/>
        <v>0</v>
      </c>
      <c r="V15" s="33">
        <v>0</v>
      </c>
      <c r="W15" s="37">
        <f t="shared" si="4"/>
        <v>0</v>
      </c>
      <c r="X15" s="83"/>
      <c r="Y15" s="19">
        <f t="shared" si="5"/>
        <v>0</v>
      </c>
      <c r="Z15" s="19">
        <f t="shared" si="6"/>
        <v>0</v>
      </c>
      <c r="AA15">
        <f t="shared" si="9"/>
        <v>0</v>
      </c>
      <c r="AD15" t="e">
        <f t="shared" si="7"/>
        <v>#DIV/0!</v>
      </c>
      <c r="AE15" s="294">
        <f t="shared" si="8"/>
        <v>0</v>
      </c>
    </row>
    <row r="16" spans="1:31" ht="21">
      <c r="A16" s="37">
        <v>10949</v>
      </c>
      <c r="B16" s="38">
        <v>14</v>
      </c>
      <c r="C16" s="38"/>
      <c r="D16" s="29" t="s">
        <v>316</v>
      </c>
      <c r="E16" s="29"/>
      <c r="F16" s="34">
        <v>1</v>
      </c>
      <c r="G16" s="34" t="s">
        <v>426</v>
      </c>
      <c r="H16" s="46">
        <v>37</v>
      </c>
      <c r="I16" s="46">
        <v>0</v>
      </c>
      <c r="J16" s="208">
        <v>46.666666666666664</v>
      </c>
      <c r="K16" s="117">
        <f>(H16+I16+J16)/3*1.1</f>
        <v>30.677777777777777</v>
      </c>
      <c r="L16" s="368">
        <v>36</v>
      </c>
      <c r="M16" s="120">
        <v>0</v>
      </c>
      <c r="N16" s="46">
        <v>62</v>
      </c>
      <c r="O16" s="426">
        <f t="shared" si="0"/>
        <v>0</v>
      </c>
      <c r="P16" s="33">
        <v>0</v>
      </c>
      <c r="Q16" s="35">
        <f t="shared" si="1"/>
        <v>0</v>
      </c>
      <c r="R16" s="33">
        <v>0</v>
      </c>
      <c r="S16" s="36">
        <f t="shared" si="2"/>
        <v>0</v>
      </c>
      <c r="T16" s="33">
        <v>0</v>
      </c>
      <c r="U16" s="271">
        <f t="shared" si="3"/>
        <v>0</v>
      </c>
      <c r="V16" s="33">
        <v>0</v>
      </c>
      <c r="W16" s="37">
        <f t="shared" si="4"/>
        <v>0</v>
      </c>
      <c r="X16" s="83"/>
      <c r="Y16" s="19">
        <f t="shared" si="5"/>
        <v>0</v>
      </c>
      <c r="Z16" s="19">
        <f t="shared" si="6"/>
        <v>0</v>
      </c>
      <c r="AA16">
        <f t="shared" si="9"/>
        <v>0</v>
      </c>
      <c r="AB16">
        <v>35</v>
      </c>
      <c r="AC16">
        <v>2168.98</v>
      </c>
      <c r="AD16">
        <f t="shared" si="7"/>
        <v>61.97085714285714</v>
      </c>
      <c r="AE16" s="294">
        <f t="shared" si="8"/>
        <v>46.666666666666664</v>
      </c>
    </row>
    <row r="17" spans="1:31" ht="21">
      <c r="A17" s="37">
        <v>10949</v>
      </c>
      <c r="B17" s="38">
        <v>15</v>
      </c>
      <c r="C17" s="38"/>
      <c r="D17" s="29" t="s">
        <v>317</v>
      </c>
      <c r="E17" s="29"/>
      <c r="F17" s="34">
        <v>1</v>
      </c>
      <c r="G17" s="34" t="s">
        <v>426</v>
      </c>
      <c r="H17" s="46">
        <v>0</v>
      </c>
      <c r="I17" s="46">
        <v>5</v>
      </c>
      <c r="J17" s="208">
        <v>21.333333333333332</v>
      </c>
      <c r="K17" s="117">
        <f>(H17+I17+J17)/3*1.1</f>
        <v>9.655555555555555</v>
      </c>
      <c r="L17" s="368">
        <v>14</v>
      </c>
      <c r="M17" s="120">
        <v>0</v>
      </c>
      <c r="N17" s="75">
        <v>98.08</v>
      </c>
      <c r="O17" s="426">
        <f t="shared" si="0"/>
        <v>0</v>
      </c>
      <c r="P17" s="33">
        <v>0</v>
      </c>
      <c r="Q17" s="35">
        <f t="shared" si="1"/>
        <v>0</v>
      </c>
      <c r="R17" s="33">
        <v>0</v>
      </c>
      <c r="S17" s="36">
        <f t="shared" si="2"/>
        <v>0</v>
      </c>
      <c r="T17" s="33">
        <v>0</v>
      </c>
      <c r="U17" s="271">
        <f t="shared" si="3"/>
        <v>0</v>
      </c>
      <c r="V17" s="33">
        <v>0</v>
      </c>
      <c r="W17" s="37">
        <f t="shared" si="4"/>
        <v>0</v>
      </c>
      <c r="X17" s="83"/>
      <c r="Y17" s="19">
        <f t="shared" si="5"/>
        <v>0</v>
      </c>
      <c r="Z17" s="19">
        <f t="shared" si="6"/>
        <v>0</v>
      </c>
      <c r="AA17">
        <f t="shared" si="9"/>
        <v>0</v>
      </c>
      <c r="AB17">
        <v>16</v>
      </c>
      <c r="AC17">
        <v>1569.3400000000001</v>
      </c>
      <c r="AD17">
        <f t="shared" si="7"/>
        <v>98.08375000000001</v>
      </c>
      <c r="AE17" s="294">
        <f t="shared" si="8"/>
        <v>21.333333333333332</v>
      </c>
    </row>
    <row r="18" spans="1:31" ht="21">
      <c r="A18" s="37">
        <v>10949</v>
      </c>
      <c r="B18" s="34">
        <v>16</v>
      </c>
      <c r="C18" s="38"/>
      <c r="D18" s="29" t="s">
        <v>318</v>
      </c>
      <c r="E18" s="29"/>
      <c r="F18" s="34">
        <v>1</v>
      </c>
      <c r="G18" s="34" t="s">
        <v>428</v>
      </c>
      <c r="H18" s="46">
        <v>52</v>
      </c>
      <c r="I18" s="46">
        <v>61</v>
      </c>
      <c r="J18" s="208">
        <v>56</v>
      </c>
      <c r="K18" s="117">
        <f>(H18+I18+J18)/3*1.1</f>
        <v>61.966666666666676</v>
      </c>
      <c r="L18" s="419">
        <v>2</v>
      </c>
      <c r="M18" s="120">
        <v>60</v>
      </c>
      <c r="N18" s="46">
        <v>10</v>
      </c>
      <c r="O18" s="426">
        <f t="shared" si="0"/>
        <v>600</v>
      </c>
      <c r="P18" s="34">
        <v>60</v>
      </c>
      <c r="Q18" s="35">
        <f t="shared" si="1"/>
        <v>600</v>
      </c>
      <c r="R18" s="34">
        <v>0</v>
      </c>
      <c r="S18" s="36">
        <f t="shared" si="2"/>
        <v>0</v>
      </c>
      <c r="T18" s="36">
        <v>0</v>
      </c>
      <c r="U18" s="271">
        <f t="shared" si="3"/>
        <v>0</v>
      </c>
      <c r="V18" s="37">
        <v>0</v>
      </c>
      <c r="W18" s="37">
        <f t="shared" si="4"/>
        <v>0</v>
      </c>
      <c r="X18" s="83"/>
      <c r="Y18" s="19">
        <f t="shared" si="5"/>
        <v>0</v>
      </c>
      <c r="Z18" s="19">
        <f t="shared" si="6"/>
        <v>60</v>
      </c>
      <c r="AA18">
        <f t="shared" si="9"/>
        <v>15</v>
      </c>
      <c r="AB18">
        <v>42</v>
      </c>
      <c r="AC18">
        <v>422.52</v>
      </c>
      <c r="AD18">
        <f t="shared" si="7"/>
        <v>10.059999999999999</v>
      </c>
      <c r="AE18" s="294">
        <f t="shared" si="8"/>
        <v>56</v>
      </c>
    </row>
    <row r="19" spans="1:31" ht="21">
      <c r="A19" s="37">
        <v>10949</v>
      </c>
      <c r="B19" s="38">
        <v>17</v>
      </c>
      <c r="C19" s="34"/>
      <c r="D19" s="29" t="s">
        <v>319</v>
      </c>
      <c r="E19" s="29"/>
      <c r="F19" s="34">
        <v>1</v>
      </c>
      <c r="G19" s="34" t="s">
        <v>428</v>
      </c>
      <c r="H19" s="46">
        <v>768</v>
      </c>
      <c r="I19" s="46">
        <v>573</v>
      </c>
      <c r="J19" s="208">
        <v>577.3333333333334</v>
      </c>
      <c r="K19" s="117">
        <v>632</v>
      </c>
      <c r="L19" s="419">
        <v>92</v>
      </c>
      <c r="M19" s="120">
        <v>540</v>
      </c>
      <c r="N19" s="46">
        <v>15</v>
      </c>
      <c r="O19" s="426">
        <f t="shared" si="0"/>
        <v>8100</v>
      </c>
      <c r="P19" s="33">
        <v>120</v>
      </c>
      <c r="Q19" s="35">
        <f t="shared" si="1"/>
        <v>1800</v>
      </c>
      <c r="R19" s="34">
        <v>144</v>
      </c>
      <c r="S19" s="36">
        <f t="shared" si="2"/>
        <v>2160</v>
      </c>
      <c r="T19" s="36">
        <v>156</v>
      </c>
      <c r="U19" s="271">
        <f t="shared" si="3"/>
        <v>2340</v>
      </c>
      <c r="V19" s="271">
        <v>120</v>
      </c>
      <c r="W19" s="37">
        <f t="shared" si="4"/>
        <v>1800</v>
      </c>
      <c r="X19" s="83"/>
      <c r="Y19" s="19">
        <f t="shared" si="5"/>
        <v>0</v>
      </c>
      <c r="Z19" s="19">
        <f t="shared" si="6"/>
        <v>540</v>
      </c>
      <c r="AA19">
        <f t="shared" si="9"/>
        <v>135</v>
      </c>
      <c r="AB19">
        <v>433</v>
      </c>
      <c r="AC19">
        <v>6495</v>
      </c>
      <c r="AD19">
        <f t="shared" si="7"/>
        <v>15</v>
      </c>
      <c r="AE19" s="294">
        <f t="shared" si="8"/>
        <v>577.3333333333334</v>
      </c>
    </row>
    <row r="20" spans="1:31" ht="21">
      <c r="A20" s="37">
        <v>10949</v>
      </c>
      <c r="B20" s="38">
        <v>18</v>
      </c>
      <c r="C20" s="38"/>
      <c r="D20" s="29" t="s">
        <v>320</v>
      </c>
      <c r="E20" s="29"/>
      <c r="F20" s="34">
        <v>1</v>
      </c>
      <c r="G20" s="34" t="s">
        <v>428</v>
      </c>
      <c r="H20" s="46">
        <v>815</v>
      </c>
      <c r="I20" s="46">
        <v>913</v>
      </c>
      <c r="J20" s="208">
        <v>896</v>
      </c>
      <c r="K20" s="117">
        <f aca="true" t="shared" si="10" ref="K20:K25">(H20+I20+J20)/3*1.1</f>
        <v>962.1333333333333</v>
      </c>
      <c r="L20" s="419">
        <v>62</v>
      </c>
      <c r="M20" s="120">
        <v>900</v>
      </c>
      <c r="N20" s="46">
        <v>20</v>
      </c>
      <c r="O20" s="426">
        <f t="shared" si="0"/>
        <v>18000</v>
      </c>
      <c r="P20" s="33">
        <v>240</v>
      </c>
      <c r="Q20" s="35">
        <f t="shared" si="1"/>
        <v>4800</v>
      </c>
      <c r="R20" s="34">
        <v>240</v>
      </c>
      <c r="S20" s="36">
        <f t="shared" si="2"/>
        <v>4800</v>
      </c>
      <c r="T20" s="36">
        <v>240</v>
      </c>
      <c r="U20" s="271">
        <f t="shared" si="3"/>
        <v>4800</v>
      </c>
      <c r="V20" s="37">
        <v>180</v>
      </c>
      <c r="W20" s="37">
        <f t="shared" si="4"/>
        <v>3600</v>
      </c>
      <c r="X20" s="83"/>
      <c r="Y20" s="19">
        <f t="shared" si="5"/>
        <v>0</v>
      </c>
      <c r="Z20" s="19">
        <f t="shared" si="6"/>
        <v>900</v>
      </c>
      <c r="AA20">
        <f t="shared" si="9"/>
        <v>225</v>
      </c>
      <c r="AB20">
        <v>672</v>
      </c>
      <c r="AC20">
        <v>13440</v>
      </c>
      <c r="AD20">
        <f t="shared" si="7"/>
        <v>20</v>
      </c>
      <c r="AE20" s="294">
        <f t="shared" si="8"/>
        <v>896</v>
      </c>
    </row>
    <row r="21" spans="1:31" ht="21">
      <c r="A21" s="37">
        <v>10949</v>
      </c>
      <c r="B21" s="38">
        <v>19</v>
      </c>
      <c r="C21" s="38"/>
      <c r="D21" s="29" t="s">
        <v>321</v>
      </c>
      <c r="E21" s="29"/>
      <c r="F21" s="34">
        <v>1</v>
      </c>
      <c r="G21" s="34" t="s">
        <v>428</v>
      </c>
      <c r="H21" s="46">
        <v>594</v>
      </c>
      <c r="I21" s="46">
        <v>777</v>
      </c>
      <c r="J21" s="208">
        <v>689.3333333333333</v>
      </c>
      <c r="K21" s="117">
        <f t="shared" si="10"/>
        <v>755.4555555555555</v>
      </c>
      <c r="L21" s="419">
        <v>155</v>
      </c>
      <c r="M21" s="120">
        <v>600</v>
      </c>
      <c r="N21" s="46">
        <v>30</v>
      </c>
      <c r="O21" s="426">
        <f t="shared" si="0"/>
        <v>18000</v>
      </c>
      <c r="P21" s="33">
        <v>144</v>
      </c>
      <c r="Q21" s="35">
        <f t="shared" si="1"/>
        <v>4320</v>
      </c>
      <c r="R21" s="34">
        <v>156</v>
      </c>
      <c r="S21" s="36">
        <f t="shared" si="2"/>
        <v>4680</v>
      </c>
      <c r="T21" s="36">
        <v>156</v>
      </c>
      <c r="U21" s="271">
        <f t="shared" si="3"/>
        <v>4680</v>
      </c>
      <c r="V21" s="271">
        <v>144</v>
      </c>
      <c r="W21" s="37">
        <f t="shared" si="4"/>
        <v>4320</v>
      </c>
      <c r="X21" s="83"/>
      <c r="Y21" s="19">
        <f t="shared" si="5"/>
        <v>0</v>
      </c>
      <c r="Z21" s="19">
        <f t="shared" si="6"/>
        <v>600</v>
      </c>
      <c r="AA21">
        <f t="shared" si="9"/>
        <v>150</v>
      </c>
      <c r="AB21">
        <v>517</v>
      </c>
      <c r="AC21">
        <v>15209.399999999998</v>
      </c>
      <c r="AD21">
        <f t="shared" si="7"/>
        <v>29.418568665377173</v>
      </c>
      <c r="AE21" s="294">
        <f t="shared" si="8"/>
        <v>689.3333333333333</v>
      </c>
    </row>
    <row r="22" spans="1:31" ht="21">
      <c r="A22" s="37">
        <v>10949</v>
      </c>
      <c r="B22" s="38">
        <v>20</v>
      </c>
      <c r="C22" s="38"/>
      <c r="D22" s="29" t="s">
        <v>323</v>
      </c>
      <c r="E22" s="29"/>
      <c r="F22" s="34">
        <v>1</v>
      </c>
      <c r="G22" s="34" t="s">
        <v>1380</v>
      </c>
      <c r="H22" s="46">
        <v>0</v>
      </c>
      <c r="I22" s="46">
        <v>0</v>
      </c>
      <c r="J22" s="208">
        <v>0</v>
      </c>
      <c r="K22" s="117">
        <f t="shared" si="10"/>
        <v>0</v>
      </c>
      <c r="L22" s="419">
        <v>9</v>
      </c>
      <c r="M22" s="120">
        <v>0</v>
      </c>
      <c r="N22" s="46">
        <v>90</v>
      </c>
      <c r="O22" s="426">
        <f t="shared" si="0"/>
        <v>0</v>
      </c>
      <c r="P22" s="33">
        <v>0</v>
      </c>
      <c r="Q22" s="35">
        <f t="shared" si="1"/>
        <v>0</v>
      </c>
      <c r="R22" s="34">
        <v>0</v>
      </c>
      <c r="S22" s="36">
        <f t="shared" si="2"/>
        <v>0</v>
      </c>
      <c r="T22" s="36">
        <v>0</v>
      </c>
      <c r="U22" s="271">
        <f t="shared" si="3"/>
        <v>0</v>
      </c>
      <c r="V22" s="37">
        <v>0</v>
      </c>
      <c r="W22" s="37">
        <f t="shared" si="4"/>
        <v>0</v>
      </c>
      <c r="X22" s="83"/>
      <c r="Y22" s="19">
        <f t="shared" si="5"/>
        <v>0</v>
      </c>
      <c r="Z22" s="19">
        <f t="shared" si="6"/>
        <v>0</v>
      </c>
      <c r="AA22">
        <f t="shared" si="9"/>
        <v>0</v>
      </c>
      <c r="AD22" t="e">
        <f t="shared" si="7"/>
        <v>#DIV/0!</v>
      </c>
      <c r="AE22" s="294">
        <f t="shared" si="8"/>
        <v>0</v>
      </c>
    </row>
    <row r="23" spans="1:31" ht="21">
      <c r="A23" s="37">
        <v>10949</v>
      </c>
      <c r="B23" s="34">
        <v>21</v>
      </c>
      <c r="C23" s="38"/>
      <c r="D23" s="29" t="s">
        <v>324</v>
      </c>
      <c r="E23" s="29"/>
      <c r="F23" s="34">
        <v>1</v>
      </c>
      <c r="G23" s="34" t="s">
        <v>1380</v>
      </c>
      <c r="H23" s="46">
        <v>11</v>
      </c>
      <c r="I23" s="46">
        <v>11</v>
      </c>
      <c r="J23" s="208">
        <v>4</v>
      </c>
      <c r="K23" s="117">
        <f t="shared" si="10"/>
        <v>9.533333333333333</v>
      </c>
      <c r="L23" s="419">
        <v>5</v>
      </c>
      <c r="M23" s="120">
        <v>5</v>
      </c>
      <c r="N23" s="46">
        <v>23</v>
      </c>
      <c r="O23" s="426">
        <f t="shared" si="0"/>
        <v>115</v>
      </c>
      <c r="P23" s="33">
        <v>0</v>
      </c>
      <c r="Q23" s="35">
        <f t="shared" si="1"/>
        <v>0</v>
      </c>
      <c r="R23" s="34">
        <v>0</v>
      </c>
      <c r="S23" s="36">
        <f t="shared" si="2"/>
        <v>0</v>
      </c>
      <c r="T23" s="36">
        <v>5</v>
      </c>
      <c r="U23" s="271">
        <f t="shared" si="3"/>
        <v>115</v>
      </c>
      <c r="V23" s="37">
        <v>0</v>
      </c>
      <c r="W23" s="37">
        <f t="shared" si="4"/>
        <v>0</v>
      </c>
      <c r="X23" s="83"/>
      <c r="Y23" s="19">
        <f t="shared" si="5"/>
        <v>0</v>
      </c>
      <c r="Z23" s="19">
        <f t="shared" si="6"/>
        <v>5</v>
      </c>
      <c r="AA23">
        <f t="shared" si="9"/>
        <v>1.25</v>
      </c>
      <c r="AB23">
        <v>3</v>
      </c>
      <c r="AC23">
        <v>69</v>
      </c>
      <c r="AD23">
        <f t="shared" si="7"/>
        <v>23</v>
      </c>
      <c r="AE23" s="294">
        <f t="shared" si="8"/>
        <v>4</v>
      </c>
    </row>
    <row r="24" spans="1:31" ht="21">
      <c r="A24" s="37">
        <v>10949</v>
      </c>
      <c r="B24" s="38">
        <v>22</v>
      </c>
      <c r="C24" s="34"/>
      <c r="D24" s="29" t="s">
        <v>325</v>
      </c>
      <c r="E24" s="29"/>
      <c r="F24" s="34">
        <v>1</v>
      </c>
      <c r="G24" s="34" t="s">
        <v>1380</v>
      </c>
      <c r="H24" s="46">
        <v>27</v>
      </c>
      <c r="I24" s="46">
        <v>29</v>
      </c>
      <c r="J24" s="208">
        <v>13.333333333333334</v>
      </c>
      <c r="K24" s="117">
        <f t="shared" si="10"/>
        <v>25.422222222222224</v>
      </c>
      <c r="L24" s="419">
        <v>10</v>
      </c>
      <c r="M24" s="120">
        <v>15</v>
      </c>
      <c r="N24" s="46">
        <v>23</v>
      </c>
      <c r="O24" s="426">
        <f t="shared" si="0"/>
        <v>345</v>
      </c>
      <c r="P24" s="33">
        <v>0</v>
      </c>
      <c r="Q24" s="35">
        <f t="shared" si="1"/>
        <v>0</v>
      </c>
      <c r="R24" s="34">
        <v>0</v>
      </c>
      <c r="S24" s="36">
        <f t="shared" si="2"/>
        <v>0</v>
      </c>
      <c r="T24" s="36">
        <v>15</v>
      </c>
      <c r="U24" s="271">
        <f t="shared" si="3"/>
        <v>345</v>
      </c>
      <c r="V24" s="37">
        <v>0</v>
      </c>
      <c r="W24" s="37">
        <f t="shared" si="4"/>
        <v>0</v>
      </c>
      <c r="X24" s="83"/>
      <c r="Y24" s="19">
        <f t="shared" si="5"/>
        <v>0</v>
      </c>
      <c r="Z24" s="19">
        <f t="shared" si="6"/>
        <v>15</v>
      </c>
      <c r="AA24">
        <f t="shared" si="9"/>
        <v>3.75</v>
      </c>
      <c r="AB24">
        <v>10</v>
      </c>
      <c r="AC24">
        <v>230</v>
      </c>
      <c r="AD24">
        <f t="shared" si="7"/>
        <v>23</v>
      </c>
      <c r="AE24" s="294">
        <f t="shared" si="8"/>
        <v>13.333333333333334</v>
      </c>
    </row>
    <row r="25" spans="1:31" ht="21">
      <c r="A25" s="37">
        <v>10949</v>
      </c>
      <c r="B25" s="38">
        <v>23</v>
      </c>
      <c r="C25" s="38"/>
      <c r="D25" s="29" t="s">
        <v>326</v>
      </c>
      <c r="E25" s="29"/>
      <c r="F25" s="34">
        <v>1</v>
      </c>
      <c r="G25" s="34" t="s">
        <v>1380</v>
      </c>
      <c r="H25" s="46">
        <v>1313</v>
      </c>
      <c r="I25" s="46">
        <v>1346</v>
      </c>
      <c r="J25" s="208">
        <v>1270.6666666666665</v>
      </c>
      <c r="K25" s="117">
        <f t="shared" si="10"/>
        <v>1440.877777777778</v>
      </c>
      <c r="L25" s="419">
        <v>141</v>
      </c>
      <c r="M25" s="120">
        <v>1300</v>
      </c>
      <c r="N25" s="46">
        <v>23</v>
      </c>
      <c r="O25" s="426">
        <f t="shared" si="0"/>
        <v>29900</v>
      </c>
      <c r="P25" s="33">
        <v>350</v>
      </c>
      <c r="Q25" s="35">
        <f t="shared" si="1"/>
        <v>8050</v>
      </c>
      <c r="R25" s="34">
        <v>300</v>
      </c>
      <c r="S25" s="36">
        <f t="shared" si="2"/>
        <v>6900</v>
      </c>
      <c r="T25" s="36">
        <v>350</v>
      </c>
      <c r="U25" s="271">
        <f t="shared" si="3"/>
        <v>8050</v>
      </c>
      <c r="V25" s="37">
        <v>300</v>
      </c>
      <c r="W25" s="37">
        <f t="shared" si="4"/>
        <v>6900</v>
      </c>
      <c r="X25" s="83"/>
      <c r="Y25" s="19">
        <f t="shared" si="5"/>
        <v>0</v>
      </c>
      <c r="Z25" s="19">
        <f t="shared" si="6"/>
        <v>1300</v>
      </c>
      <c r="AA25">
        <f t="shared" si="9"/>
        <v>325</v>
      </c>
      <c r="AB25">
        <v>953</v>
      </c>
      <c r="AC25">
        <v>21919</v>
      </c>
      <c r="AD25">
        <f t="shared" si="7"/>
        <v>23</v>
      </c>
      <c r="AE25" s="294">
        <f t="shared" si="8"/>
        <v>1270.6666666666665</v>
      </c>
    </row>
    <row r="26" spans="1:31" ht="21">
      <c r="A26" s="37">
        <v>10949</v>
      </c>
      <c r="B26" s="38">
        <v>24</v>
      </c>
      <c r="C26" s="38"/>
      <c r="D26" s="29" t="s">
        <v>327</v>
      </c>
      <c r="E26" s="29"/>
      <c r="F26" s="34">
        <v>1</v>
      </c>
      <c r="G26" s="34" t="s">
        <v>1380</v>
      </c>
      <c r="H26" s="46">
        <v>61</v>
      </c>
      <c r="I26" s="46">
        <v>4</v>
      </c>
      <c r="J26" s="208">
        <v>41.333333333333336</v>
      </c>
      <c r="K26" s="117">
        <v>40</v>
      </c>
      <c r="L26" s="419">
        <v>10</v>
      </c>
      <c r="M26" s="120">
        <v>30</v>
      </c>
      <c r="N26" s="46">
        <v>23</v>
      </c>
      <c r="O26" s="426">
        <f t="shared" si="0"/>
        <v>690</v>
      </c>
      <c r="P26" s="33">
        <v>0</v>
      </c>
      <c r="Q26" s="35">
        <f t="shared" si="1"/>
        <v>0</v>
      </c>
      <c r="R26" s="34">
        <v>10</v>
      </c>
      <c r="S26" s="36">
        <f t="shared" si="2"/>
        <v>230</v>
      </c>
      <c r="T26" s="36">
        <v>10</v>
      </c>
      <c r="U26" s="271">
        <f t="shared" si="3"/>
        <v>230</v>
      </c>
      <c r="V26" s="37">
        <v>10</v>
      </c>
      <c r="W26" s="37">
        <f t="shared" si="4"/>
        <v>230</v>
      </c>
      <c r="X26" s="83"/>
      <c r="Y26" s="19">
        <f t="shared" si="5"/>
        <v>0</v>
      </c>
      <c r="Z26" s="19">
        <f t="shared" si="6"/>
        <v>30</v>
      </c>
      <c r="AA26">
        <f t="shared" si="9"/>
        <v>7.5</v>
      </c>
      <c r="AB26">
        <v>31</v>
      </c>
      <c r="AC26">
        <v>713</v>
      </c>
      <c r="AD26">
        <f t="shared" si="7"/>
        <v>23</v>
      </c>
      <c r="AE26" s="294">
        <f t="shared" si="8"/>
        <v>41.333333333333336</v>
      </c>
    </row>
    <row r="27" spans="1:31" ht="21">
      <c r="A27" s="37">
        <v>10949</v>
      </c>
      <c r="B27" s="38">
        <v>25</v>
      </c>
      <c r="C27" s="38"/>
      <c r="D27" s="31" t="s">
        <v>551</v>
      </c>
      <c r="E27" s="31"/>
      <c r="F27" s="34">
        <v>1</v>
      </c>
      <c r="G27" s="34" t="s">
        <v>1380</v>
      </c>
      <c r="H27" s="46">
        <v>0</v>
      </c>
      <c r="I27" s="46">
        <v>13</v>
      </c>
      <c r="J27" s="208">
        <v>0</v>
      </c>
      <c r="K27" s="117">
        <v>10</v>
      </c>
      <c r="L27" s="419">
        <v>0</v>
      </c>
      <c r="M27" s="120">
        <v>10</v>
      </c>
      <c r="N27" s="46">
        <v>23</v>
      </c>
      <c r="O27" s="426">
        <f t="shared" si="0"/>
        <v>230</v>
      </c>
      <c r="P27" s="34">
        <v>10</v>
      </c>
      <c r="Q27" s="35">
        <f t="shared" si="1"/>
        <v>230</v>
      </c>
      <c r="R27" s="34">
        <v>0</v>
      </c>
      <c r="S27" s="36">
        <f t="shared" si="2"/>
        <v>0</v>
      </c>
      <c r="T27" s="36">
        <v>0</v>
      </c>
      <c r="U27" s="271">
        <f t="shared" si="3"/>
        <v>0</v>
      </c>
      <c r="V27" s="37">
        <v>0</v>
      </c>
      <c r="W27" s="37">
        <f t="shared" si="4"/>
        <v>0</v>
      </c>
      <c r="X27" s="83"/>
      <c r="Y27" s="19">
        <f t="shared" si="5"/>
        <v>0</v>
      </c>
      <c r="Z27" s="19">
        <f t="shared" si="6"/>
        <v>10</v>
      </c>
      <c r="AA27">
        <f t="shared" si="9"/>
        <v>2.5</v>
      </c>
      <c r="AD27" t="e">
        <f t="shared" si="7"/>
        <v>#DIV/0!</v>
      </c>
      <c r="AE27" s="294">
        <f t="shared" si="8"/>
        <v>0</v>
      </c>
    </row>
    <row r="28" spans="1:31" ht="21">
      <c r="A28" s="37">
        <v>10949</v>
      </c>
      <c r="B28" s="34">
        <v>26</v>
      </c>
      <c r="C28" s="38"/>
      <c r="D28" s="29" t="s">
        <v>322</v>
      </c>
      <c r="E28" s="29"/>
      <c r="F28" s="34">
        <v>1</v>
      </c>
      <c r="G28" s="34" t="s">
        <v>1380</v>
      </c>
      <c r="H28" s="46">
        <v>5</v>
      </c>
      <c r="I28" s="46">
        <v>5</v>
      </c>
      <c r="J28" s="208">
        <v>9.333333333333334</v>
      </c>
      <c r="K28" s="117">
        <v>10</v>
      </c>
      <c r="L28" s="419">
        <v>4</v>
      </c>
      <c r="M28" s="120">
        <v>6</v>
      </c>
      <c r="N28" s="46">
        <v>90</v>
      </c>
      <c r="O28" s="426">
        <f t="shared" si="0"/>
        <v>540</v>
      </c>
      <c r="P28" s="34">
        <v>0</v>
      </c>
      <c r="Q28" s="35">
        <f t="shared" si="1"/>
        <v>0</v>
      </c>
      <c r="R28" s="34">
        <v>0</v>
      </c>
      <c r="S28" s="36">
        <f t="shared" si="2"/>
        <v>0</v>
      </c>
      <c r="T28" s="36">
        <v>6</v>
      </c>
      <c r="U28" s="271">
        <f t="shared" si="3"/>
        <v>540</v>
      </c>
      <c r="V28" s="37">
        <v>0</v>
      </c>
      <c r="W28" s="37">
        <f t="shared" si="4"/>
        <v>0</v>
      </c>
      <c r="X28" s="83"/>
      <c r="Y28" s="19">
        <f t="shared" si="5"/>
        <v>0</v>
      </c>
      <c r="Z28" s="19">
        <f t="shared" si="6"/>
        <v>6</v>
      </c>
      <c r="AA28">
        <f t="shared" si="9"/>
        <v>1.5</v>
      </c>
      <c r="AB28">
        <v>7</v>
      </c>
      <c r="AC28">
        <v>630</v>
      </c>
      <c r="AD28">
        <f t="shared" si="7"/>
        <v>90</v>
      </c>
      <c r="AE28" s="294">
        <f t="shared" si="8"/>
        <v>9.333333333333334</v>
      </c>
    </row>
    <row r="29" spans="1:31" ht="21">
      <c r="A29" s="37">
        <v>10949</v>
      </c>
      <c r="B29" s="38">
        <v>27</v>
      </c>
      <c r="C29" s="34"/>
      <c r="D29" s="29" t="s">
        <v>328</v>
      </c>
      <c r="E29" s="29"/>
      <c r="F29" s="34">
        <v>1</v>
      </c>
      <c r="G29" s="34" t="s">
        <v>428</v>
      </c>
      <c r="H29" s="46">
        <v>12</v>
      </c>
      <c r="I29" s="46">
        <v>10</v>
      </c>
      <c r="J29" s="208">
        <v>5.333333333333333</v>
      </c>
      <c r="K29" s="117">
        <f>(H29+I29+J29)/3*1.1</f>
        <v>10.022222222222222</v>
      </c>
      <c r="L29" s="368">
        <v>4</v>
      </c>
      <c r="M29" s="120">
        <v>6</v>
      </c>
      <c r="N29" s="75">
        <v>290</v>
      </c>
      <c r="O29" s="426">
        <f t="shared" si="0"/>
        <v>1740</v>
      </c>
      <c r="P29" s="33">
        <v>0</v>
      </c>
      <c r="Q29" s="35">
        <f t="shared" si="1"/>
        <v>0</v>
      </c>
      <c r="R29" s="34">
        <v>6</v>
      </c>
      <c r="S29" s="36">
        <f t="shared" si="2"/>
        <v>1740</v>
      </c>
      <c r="T29" s="36">
        <v>0</v>
      </c>
      <c r="U29" s="271">
        <f t="shared" si="3"/>
        <v>0</v>
      </c>
      <c r="V29" s="37">
        <v>0</v>
      </c>
      <c r="W29" s="37">
        <f t="shared" si="4"/>
        <v>0</v>
      </c>
      <c r="X29" s="83"/>
      <c r="Y29" s="19">
        <f t="shared" si="5"/>
        <v>0</v>
      </c>
      <c r="Z29" s="19">
        <f t="shared" si="6"/>
        <v>6</v>
      </c>
      <c r="AA29">
        <f t="shared" si="9"/>
        <v>1.5</v>
      </c>
      <c r="AB29">
        <v>4</v>
      </c>
      <c r="AC29">
        <v>934.46</v>
      </c>
      <c r="AD29">
        <f t="shared" si="7"/>
        <v>233.615</v>
      </c>
      <c r="AE29" s="294">
        <f t="shared" si="8"/>
        <v>5.333333333333333</v>
      </c>
    </row>
    <row r="30" spans="1:31" ht="21">
      <c r="A30" s="37">
        <v>10949</v>
      </c>
      <c r="B30" s="38">
        <v>28</v>
      </c>
      <c r="C30" s="38"/>
      <c r="D30" s="29" t="s">
        <v>329</v>
      </c>
      <c r="E30" s="29"/>
      <c r="F30" s="34">
        <v>1</v>
      </c>
      <c r="G30" s="34" t="s">
        <v>428</v>
      </c>
      <c r="H30" s="46">
        <v>0</v>
      </c>
      <c r="I30" s="46">
        <v>0</v>
      </c>
      <c r="J30" s="208">
        <v>0</v>
      </c>
      <c r="K30" s="117">
        <f>(H30+I30+J30)/3*1.1</f>
        <v>0</v>
      </c>
      <c r="L30" s="368">
        <v>3</v>
      </c>
      <c r="M30" s="120">
        <v>0</v>
      </c>
      <c r="N30" s="46">
        <v>950</v>
      </c>
      <c r="O30" s="426">
        <f t="shared" si="0"/>
        <v>0</v>
      </c>
      <c r="P30" s="33">
        <v>0</v>
      </c>
      <c r="Q30" s="35">
        <f t="shared" si="1"/>
        <v>0</v>
      </c>
      <c r="R30" s="34">
        <v>0</v>
      </c>
      <c r="S30" s="36">
        <f t="shared" si="2"/>
        <v>0</v>
      </c>
      <c r="T30" s="36">
        <v>0</v>
      </c>
      <c r="U30" s="271">
        <f t="shared" si="3"/>
        <v>0</v>
      </c>
      <c r="V30" s="37">
        <v>0</v>
      </c>
      <c r="W30" s="37">
        <f t="shared" si="4"/>
        <v>0</v>
      </c>
      <c r="X30" s="83"/>
      <c r="Y30" s="19">
        <f t="shared" si="5"/>
        <v>0</v>
      </c>
      <c r="Z30" s="19">
        <f t="shared" si="6"/>
        <v>0</v>
      </c>
      <c r="AA30">
        <f t="shared" si="9"/>
        <v>0</v>
      </c>
      <c r="AD30" t="e">
        <f t="shared" si="7"/>
        <v>#DIV/0!</v>
      </c>
      <c r="AE30" s="294">
        <f t="shared" si="8"/>
        <v>0</v>
      </c>
    </row>
    <row r="31" spans="1:31" ht="21">
      <c r="A31" s="37">
        <v>10949</v>
      </c>
      <c r="B31" s="38">
        <v>29</v>
      </c>
      <c r="C31" s="38"/>
      <c r="D31" s="29" t="s">
        <v>1562</v>
      </c>
      <c r="E31" s="29"/>
      <c r="F31" s="34">
        <v>1</v>
      </c>
      <c r="G31" s="34" t="s">
        <v>428</v>
      </c>
      <c r="H31" s="46">
        <v>0</v>
      </c>
      <c r="I31" s="46">
        <v>0</v>
      </c>
      <c r="J31" s="120">
        <f>AE31</f>
        <v>0</v>
      </c>
      <c r="K31" s="117">
        <v>200</v>
      </c>
      <c r="L31" s="368">
        <v>0</v>
      </c>
      <c r="M31" s="120">
        <v>200</v>
      </c>
      <c r="N31" s="46">
        <v>25</v>
      </c>
      <c r="O31" s="426">
        <f t="shared" si="0"/>
        <v>5000</v>
      </c>
      <c r="P31" s="34">
        <v>100</v>
      </c>
      <c r="Q31" s="35">
        <f t="shared" si="1"/>
        <v>2500</v>
      </c>
      <c r="R31" s="34">
        <v>0</v>
      </c>
      <c r="S31" s="36">
        <f t="shared" si="2"/>
        <v>0</v>
      </c>
      <c r="T31" s="36">
        <v>100</v>
      </c>
      <c r="U31" s="83">
        <f t="shared" si="3"/>
        <v>2500</v>
      </c>
      <c r="V31" s="83">
        <v>0</v>
      </c>
      <c r="W31" s="83">
        <f t="shared" si="4"/>
        <v>0</v>
      </c>
      <c r="X31" s="83"/>
      <c r="Y31" s="19">
        <f t="shared" si="5"/>
        <v>0</v>
      </c>
      <c r="Z31" s="19">
        <f t="shared" si="6"/>
        <v>200</v>
      </c>
      <c r="AD31" t="e">
        <f t="shared" si="7"/>
        <v>#DIV/0!</v>
      </c>
      <c r="AE31" s="294">
        <f t="shared" si="8"/>
        <v>0</v>
      </c>
    </row>
    <row r="32" spans="1:31" ht="21">
      <c r="A32" s="37">
        <v>10949</v>
      </c>
      <c r="B32" s="38">
        <v>30</v>
      </c>
      <c r="C32" s="38"/>
      <c r="D32" s="29" t="s">
        <v>1561</v>
      </c>
      <c r="E32" s="29"/>
      <c r="F32" s="38">
        <v>1</v>
      </c>
      <c r="G32" s="32" t="s">
        <v>428</v>
      </c>
      <c r="H32" s="46">
        <v>0</v>
      </c>
      <c r="I32" s="46">
        <v>0</v>
      </c>
      <c r="J32" s="120">
        <f>AE32</f>
        <v>0</v>
      </c>
      <c r="K32" s="117">
        <v>200</v>
      </c>
      <c r="L32" s="368">
        <v>0</v>
      </c>
      <c r="M32" s="120">
        <v>200</v>
      </c>
      <c r="N32" s="46">
        <v>25</v>
      </c>
      <c r="O32" s="426">
        <f t="shared" si="0"/>
        <v>5000</v>
      </c>
      <c r="P32" s="33">
        <v>100</v>
      </c>
      <c r="Q32" s="35">
        <f t="shared" si="1"/>
        <v>2500</v>
      </c>
      <c r="R32" s="34">
        <v>0</v>
      </c>
      <c r="S32" s="36">
        <f t="shared" si="2"/>
        <v>0</v>
      </c>
      <c r="T32" s="36">
        <v>100</v>
      </c>
      <c r="U32" s="83">
        <f t="shared" si="3"/>
        <v>2500</v>
      </c>
      <c r="V32" s="83">
        <v>0</v>
      </c>
      <c r="W32" s="83">
        <f t="shared" si="4"/>
        <v>0</v>
      </c>
      <c r="X32" s="83"/>
      <c r="Y32" s="19">
        <f t="shared" si="5"/>
        <v>0</v>
      </c>
      <c r="Z32" s="19">
        <f t="shared" si="6"/>
        <v>200</v>
      </c>
      <c r="AD32" t="e">
        <f t="shared" si="7"/>
        <v>#DIV/0!</v>
      </c>
      <c r="AE32" s="294">
        <f t="shared" si="8"/>
        <v>0</v>
      </c>
    </row>
    <row r="33" spans="1:31" ht="21">
      <c r="A33" s="37">
        <v>10949</v>
      </c>
      <c r="B33" s="34">
        <v>31</v>
      </c>
      <c r="C33" s="38"/>
      <c r="D33" s="29" t="s">
        <v>330</v>
      </c>
      <c r="E33" s="29"/>
      <c r="F33" s="34">
        <v>1</v>
      </c>
      <c r="G33" s="34" t="s">
        <v>1381</v>
      </c>
      <c r="H33" s="46">
        <v>4862</v>
      </c>
      <c r="I33" s="46">
        <v>4353</v>
      </c>
      <c r="J33" s="208">
        <v>4914.666666666666</v>
      </c>
      <c r="K33" s="117">
        <f>(H33+I33+J33)/3*1.1</f>
        <v>5180.877777777778</v>
      </c>
      <c r="L33" s="368">
        <v>681</v>
      </c>
      <c r="M33" s="120">
        <v>4500</v>
      </c>
      <c r="N33" s="46">
        <v>45</v>
      </c>
      <c r="O33" s="426">
        <f t="shared" si="0"/>
        <v>202500</v>
      </c>
      <c r="P33" s="33">
        <v>1200</v>
      </c>
      <c r="Q33" s="35">
        <f t="shared" si="1"/>
        <v>54000</v>
      </c>
      <c r="R33" s="34">
        <v>1000</v>
      </c>
      <c r="S33" s="36">
        <f t="shared" si="2"/>
        <v>45000</v>
      </c>
      <c r="T33" s="36">
        <v>1300</v>
      </c>
      <c r="U33" s="271">
        <f t="shared" si="3"/>
        <v>58500</v>
      </c>
      <c r="V33" s="37">
        <v>1000</v>
      </c>
      <c r="W33" s="37">
        <f t="shared" si="4"/>
        <v>45000</v>
      </c>
      <c r="X33" s="83"/>
      <c r="Y33" s="19">
        <f t="shared" si="5"/>
        <v>0</v>
      </c>
      <c r="Z33" s="19">
        <f t="shared" si="6"/>
        <v>4500</v>
      </c>
      <c r="AA33">
        <f aca="true" t="shared" si="11" ref="AA33:AA64">M33/4</f>
        <v>1125</v>
      </c>
      <c r="AB33">
        <v>3686</v>
      </c>
      <c r="AC33">
        <v>151075</v>
      </c>
      <c r="AD33">
        <f t="shared" si="7"/>
        <v>40.98616386326641</v>
      </c>
      <c r="AE33" s="294">
        <f t="shared" si="8"/>
        <v>4914.666666666666</v>
      </c>
    </row>
    <row r="34" spans="1:31" ht="21">
      <c r="A34" s="37">
        <v>10949</v>
      </c>
      <c r="B34" s="38">
        <v>32</v>
      </c>
      <c r="C34" s="38"/>
      <c r="D34" s="29" t="s">
        <v>586</v>
      </c>
      <c r="E34" s="29"/>
      <c r="F34" s="34">
        <v>1</v>
      </c>
      <c r="G34" s="34" t="s">
        <v>1382</v>
      </c>
      <c r="H34" s="46">
        <v>14</v>
      </c>
      <c r="I34" s="46">
        <v>1</v>
      </c>
      <c r="J34" s="208">
        <v>6.666666666666667</v>
      </c>
      <c r="K34" s="117">
        <f>(H34+I34+J34)/3*1.1</f>
        <v>7.9444444444444455</v>
      </c>
      <c r="L34" s="368">
        <v>8</v>
      </c>
      <c r="M34" s="120">
        <v>0</v>
      </c>
      <c r="N34" s="46">
        <v>300</v>
      </c>
      <c r="O34" s="426">
        <f t="shared" si="0"/>
        <v>0</v>
      </c>
      <c r="P34" s="33">
        <v>0</v>
      </c>
      <c r="Q34" s="35">
        <f t="shared" si="1"/>
        <v>0</v>
      </c>
      <c r="R34" s="34">
        <v>0</v>
      </c>
      <c r="S34" s="36">
        <f t="shared" si="2"/>
        <v>0</v>
      </c>
      <c r="T34" s="36">
        <v>0</v>
      </c>
      <c r="U34" s="271">
        <f t="shared" si="3"/>
        <v>0</v>
      </c>
      <c r="V34" s="37">
        <v>0</v>
      </c>
      <c r="W34" s="37">
        <f t="shared" si="4"/>
        <v>0</v>
      </c>
      <c r="X34" s="83"/>
      <c r="Y34" s="19">
        <f t="shared" si="5"/>
        <v>0</v>
      </c>
      <c r="Z34" s="19">
        <f t="shared" si="6"/>
        <v>0</v>
      </c>
      <c r="AA34">
        <f t="shared" si="11"/>
        <v>0</v>
      </c>
      <c r="AB34">
        <v>5</v>
      </c>
      <c r="AC34">
        <v>1500</v>
      </c>
      <c r="AD34">
        <f t="shared" si="7"/>
        <v>300</v>
      </c>
      <c r="AE34" s="294">
        <f t="shared" si="8"/>
        <v>6.666666666666667</v>
      </c>
    </row>
    <row r="35" spans="1:31" ht="21">
      <c r="A35" s="37">
        <v>10949</v>
      </c>
      <c r="B35" s="38">
        <v>33</v>
      </c>
      <c r="C35" s="38"/>
      <c r="D35" s="29" t="s">
        <v>486</v>
      </c>
      <c r="E35" s="29"/>
      <c r="F35" s="34">
        <v>1</v>
      </c>
      <c r="G35" s="34" t="s">
        <v>1383</v>
      </c>
      <c r="H35" s="46">
        <v>0</v>
      </c>
      <c r="I35" s="46">
        <v>240</v>
      </c>
      <c r="J35" s="208">
        <v>400</v>
      </c>
      <c r="K35" s="117">
        <v>400</v>
      </c>
      <c r="L35" s="368">
        <v>100</v>
      </c>
      <c r="M35" s="120">
        <v>300</v>
      </c>
      <c r="N35" s="46">
        <v>17.2</v>
      </c>
      <c r="O35" s="426">
        <f aca="true" t="shared" si="12" ref="O35:O66">N35*M35</f>
        <v>5160</v>
      </c>
      <c r="P35" s="33">
        <v>0</v>
      </c>
      <c r="Q35" s="35">
        <f aca="true" t="shared" si="13" ref="Q35:Q66">P35*N35</f>
        <v>0</v>
      </c>
      <c r="R35" s="34">
        <v>100</v>
      </c>
      <c r="S35" s="36">
        <f aca="true" t="shared" si="14" ref="S35:S66">R35*N35</f>
        <v>1720</v>
      </c>
      <c r="T35" s="36">
        <v>100</v>
      </c>
      <c r="U35" s="271">
        <f aca="true" t="shared" si="15" ref="U35:U66">T35*N35</f>
        <v>1720</v>
      </c>
      <c r="V35" s="37">
        <v>100</v>
      </c>
      <c r="W35" s="37">
        <f aca="true" t="shared" si="16" ref="W35:W66">V35*N35</f>
        <v>1720</v>
      </c>
      <c r="X35" s="83"/>
      <c r="Y35" s="19">
        <f aca="true" t="shared" si="17" ref="Y35:Y66">M35-Z35</f>
        <v>0</v>
      </c>
      <c r="Z35" s="19">
        <f aca="true" t="shared" si="18" ref="Z35:Z66">P35+R35+T35+V35</f>
        <v>300</v>
      </c>
      <c r="AA35">
        <f t="shared" si="11"/>
        <v>75</v>
      </c>
      <c r="AB35">
        <v>300</v>
      </c>
      <c r="AC35">
        <v>4500</v>
      </c>
      <c r="AD35">
        <f aca="true" t="shared" si="19" ref="AD35:AD66">AC35/AB35</f>
        <v>15</v>
      </c>
      <c r="AE35" s="294">
        <f aca="true" t="shared" si="20" ref="AE35:AE66">AB35/9*12</f>
        <v>400</v>
      </c>
    </row>
    <row r="36" spans="1:31" ht="21">
      <c r="A36" s="37">
        <v>10949</v>
      </c>
      <c r="B36" s="38">
        <v>34</v>
      </c>
      <c r="C36" s="34"/>
      <c r="D36" s="29" t="s">
        <v>331</v>
      </c>
      <c r="E36" s="29"/>
      <c r="F36" s="34">
        <v>1</v>
      </c>
      <c r="G36" s="34" t="s">
        <v>1383</v>
      </c>
      <c r="H36" s="46">
        <v>0</v>
      </c>
      <c r="I36" s="46">
        <v>0</v>
      </c>
      <c r="J36" s="208">
        <v>0</v>
      </c>
      <c r="K36" s="117">
        <v>5</v>
      </c>
      <c r="L36" s="368">
        <v>0</v>
      </c>
      <c r="M36" s="120">
        <v>0</v>
      </c>
      <c r="N36" s="46">
        <v>160</v>
      </c>
      <c r="O36" s="426">
        <f t="shared" si="12"/>
        <v>0</v>
      </c>
      <c r="P36" s="33">
        <v>0</v>
      </c>
      <c r="Q36" s="35">
        <f t="shared" si="13"/>
        <v>0</v>
      </c>
      <c r="R36" s="34">
        <v>0</v>
      </c>
      <c r="S36" s="36">
        <f t="shared" si="14"/>
        <v>0</v>
      </c>
      <c r="T36" s="33">
        <v>0</v>
      </c>
      <c r="U36" s="271">
        <f t="shared" si="15"/>
        <v>0</v>
      </c>
      <c r="V36" s="37">
        <v>0</v>
      </c>
      <c r="W36" s="37">
        <f t="shared" si="16"/>
        <v>0</v>
      </c>
      <c r="X36" s="83"/>
      <c r="Y36" s="19">
        <f t="shared" si="17"/>
        <v>0</v>
      </c>
      <c r="Z36" s="19">
        <f t="shared" si="18"/>
        <v>0</v>
      </c>
      <c r="AA36">
        <f t="shared" si="11"/>
        <v>0</v>
      </c>
      <c r="AD36" t="e">
        <f t="shared" si="19"/>
        <v>#DIV/0!</v>
      </c>
      <c r="AE36" s="294">
        <f t="shared" si="20"/>
        <v>0</v>
      </c>
    </row>
    <row r="37" spans="1:31" ht="21">
      <c r="A37" s="37">
        <v>10949</v>
      </c>
      <c r="B37" s="38">
        <v>35</v>
      </c>
      <c r="C37" s="38"/>
      <c r="D37" s="29" t="s">
        <v>332</v>
      </c>
      <c r="E37" s="29"/>
      <c r="F37" s="34">
        <v>1</v>
      </c>
      <c r="G37" s="34" t="s">
        <v>1383</v>
      </c>
      <c r="H37" s="46">
        <v>3</v>
      </c>
      <c r="I37" s="46">
        <v>0</v>
      </c>
      <c r="J37" s="208">
        <v>0</v>
      </c>
      <c r="K37" s="117">
        <v>5</v>
      </c>
      <c r="L37" s="368">
        <v>0</v>
      </c>
      <c r="M37" s="120">
        <v>5</v>
      </c>
      <c r="N37" s="46">
        <v>125</v>
      </c>
      <c r="O37" s="426">
        <f t="shared" si="12"/>
        <v>625</v>
      </c>
      <c r="P37" s="34">
        <v>5</v>
      </c>
      <c r="Q37" s="35">
        <f t="shared" si="13"/>
        <v>625</v>
      </c>
      <c r="R37" s="34">
        <v>0</v>
      </c>
      <c r="S37" s="36">
        <f t="shared" si="14"/>
        <v>0</v>
      </c>
      <c r="T37" s="34">
        <v>0</v>
      </c>
      <c r="U37" s="271">
        <f t="shared" si="15"/>
        <v>0</v>
      </c>
      <c r="V37" s="37">
        <v>0</v>
      </c>
      <c r="W37" s="37">
        <f t="shared" si="16"/>
        <v>0</v>
      </c>
      <c r="X37" s="83"/>
      <c r="Y37" s="19">
        <f t="shared" si="17"/>
        <v>0</v>
      </c>
      <c r="Z37" s="19">
        <f t="shared" si="18"/>
        <v>5</v>
      </c>
      <c r="AA37">
        <f t="shared" si="11"/>
        <v>1.25</v>
      </c>
      <c r="AD37" t="e">
        <f t="shared" si="19"/>
        <v>#DIV/0!</v>
      </c>
      <c r="AE37" s="294">
        <f t="shared" si="20"/>
        <v>0</v>
      </c>
    </row>
    <row r="38" spans="1:31" ht="21">
      <c r="A38" s="37">
        <v>10949</v>
      </c>
      <c r="B38" s="34">
        <v>36</v>
      </c>
      <c r="C38" s="38"/>
      <c r="D38" s="29" t="s">
        <v>333</v>
      </c>
      <c r="E38" s="29"/>
      <c r="F38" s="34">
        <v>1</v>
      </c>
      <c r="G38" s="34" t="s">
        <v>1381</v>
      </c>
      <c r="H38" s="46">
        <v>93</v>
      </c>
      <c r="I38" s="46">
        <v>90</v>
      </c>
      <c r="J38" s="208">
        <v>89.33333333333334</v>
      </c>
      <c r="K38" s="117">
        <f>(H38+I38+J38)/3*1.1</f>
        <v>99.85555555555557</v>
      </c>
      <c r="L38" s="368">
        <v>20</v>
      </c>
      <c r="M38" s="120">
        <v>80</v>
      </c>
      <c r="N38" s="46">
        <v>100</v>
      </c>
      <c r="O38" s="426">
        <f t="shared" si="12"/>
        <v>8000</v>
      </c>
      <c r="P38" s="33">
        <v>20</v>
      </c>
      <c r="Q38" s="35">
        <f t="shared" si="13"/>
        <v>2000</v>
      </c>
      <c r="R38" s="34">
        <v>20</v>
      </c>
      <c r="S38" s="36">
        <f t="shared" si="14"/>
        <v>2000</v>
      </c>
      <c r="T38" s="36">
        <v>20</v>
      </c>
      <c r="U38" s="271">
        <f t="shared" si="15"/>
        <v>2000</v>
      </c>
      <c r="V38" s="37">
        <v>20</v>
      </c>
      <c r="W38" s="37">
        <f t="shared" si="16"/>
        <v>2000</v>
      </c>
      <c r="X38" s="83"/>
      <c r="Y38" s="19">
        <f t="shared" si="17"/>
        <v>0</v>
      </c>
      <c r="Z38" s="19">
        <f t="shared" si="18"/>
        <v>80</v>
      </c>
      <c r="AA38">
        <f t="shared" si="11"/>
        <v>20</v>
      </c>
      <c r="AB38">
        <v>67</v>
      </c>
      <c r="AC38">
        <v>6365</v>
      </c>
      <c r="AD38">
        <f t="shared" si="19"/>
        <v>95</v>
      </c>
      <c r="AE38" s="294">
        <f t="shared" si="20"/>
        <v>89.33333333333334</v>
      </c>
    </row>
    <row r="39" spans="1:31" ht="21">
      <c r="A39" s="37">
        <v>10949</v>
      </c>
      <c r="B39" s="38">
        <v>37</v>
      </c>
      <c r="C39" s="38"/>
      <c r="D39" s="29" t="s">
        <v>334</v>
      </c>
      <c r="E39" s="29"/>
      <c r="F39" s="34">
        <v>1</v>
      </c>
      <c r="G39" s="34" t="s">
        <v>1381</v>
      </c>
      <c r="H39" s="46">
        <v>599</v>
      </c>
      <c r="I39" s="46">
        <v>659</v>
      </c>
      <c r="J39" s="208">
        <v>662.6666666666666</v>
      </c>
      <c r="K39" s="117">
        <v>726</v>
      </c>
      <c r="L39" s="368">
        <v>126</v>
      </c>
      <c r="M39" s="120">
        <v>600</v>
      </c>
      <c r="N39" s="46">
        <v>100</v>
      </c>
      <c r="O39" s="426">
        <f t="shared" si="12"/>
        <v>60000</v>
      </c>
      <c r="P39" s="33">
        <v>150</v>
      </c>
      <c r="Q39" s="35">
        <f t="shared" si="13"/>
        <v>15000</v>
      </c>
      <c r="R39" s="34">
        <v>150</v>
      </c>
      <c r="S39" s="36">
        <f t="shared" si="14"/>
        <v>15000</v>
      </c>
      <c r="T39" s="36">
        <v>150</v>
      </c>
      <c r="U39" s="271">
        <f t="shared" si="15"/>
        <v>15000</v>
      </c>
      <c r="V39" s="37">
        <v>150</v>
      </c>
      <c r="W39" s="37">
        <f t="shared" si="16"/>
        <v>15000</v>
      </c>
      <c r="X39" s="83"/>
      <c r="Y39" s="19">
        <f t="shared" si="17"/>
        <v>0</v>
      </c>
      <c r="Z39" s="19">
        <f t="shared" si="18"/>
        <v>600</v>
      </c>
      <c r="AA39">
        <f t="shared" si="11"/>
        <v>150</v>
      </c>
      <c r="AB39">
        <v>497</v>
      </c>
      <c r="AC39">
        <v>45207</v>
      </c>
      <c r="AD39">
        <f t="shared" si="19"/>
        <v>90.95975855130784</v>
      </c>
      <c r="AE39" s="294">
        <f t="shared" si="20"/>
        <v>662.6666666666666</v>
      </c>
    </row>
    <row r="40" spans="1:31" ht="21">
      <c r="A40" s="37">
        <v>10949</v>
      </c>
      <c r="B40" s="38">
        <v>38</v>
      </c>
      <c r="C40" s="38"/>
      <c r="D40" s="29" t="s">
        <v>335</v>
      </c>
      <c r="E40" s="29"/>
      <c r="F40" s="34">
        <v>1</v>
      </c>
      <c r="G40" s="34" t="s">
        <v>1381</v>
      </c>
      <c r="H40" s="46">
        <v>1244</v>
      </c>
      <c r="I40" s="46">
        <v>1402</v>
      </c>
      <c r="J40" s="208">
        <v>1361.3333333333333</v>
      </c>
      <c r="K40" s="117">
        <f>(H40+I40+J40)/3*1.1</f>
        <v>1469.3555555555554</v>
      </c>
      <c r="L40" s="368">
        <v>269</v>
      </c>
      <c r="M40" s="120">
        <v>1200</v>
      </c>
      <c r="N40" s="46">
        <v>100</v>
      </c>
      <c r="O40" s="426">
        <f t="shared" si="12"/>
        <v>120000</v>
      </c>
      <c r="P40" s="33">
        <v>300</v>
      </c>
      <c r="Q40" s="35">
        <f t="shared" si="13"/>
        <v>30000</v>
      </c>
      <c r="R40" s="34">
        <v>300</v>
      </c>
      <c r="S40" s="36">
        <f t="shared" si="14"/>
        <v>30000</v>
      </c>
      <c r="T40" s="36">
        <v>300</v>
      </c>
      <c r="U40" s="271">
        <f t="shared" si="15"/>
        <v>30000</v>
      </c>
      <c r="V40" s="37">
        <v>300</v>
      </c>
      <c r="W40" s="37">
        <f t="shared" si="16"/>
        <v>30000</v>
      </c>
      <c r="X40" s="83"/>
      <c r="Y40" s="19">
        <f t="shared" si="17"/>
        <v>0</v>
      </c>
      <c r="Z40" s="19">
        <f t="shared" si="18"/>
        <v>1200</v>
      </c>
      <c r="AA40">
        <f t="shared" si="11"/>
        <v>300</v>
      </c>
      <c r="AB40">
        <v>1021</v>
      </c>
      <c r="AC40">
        <v>94083</v>
      </c>
      <c r="AD40">
        <f t="shared" si="19"/>
        <v>92.14789422135162</v>
      </c>
      <c r="AE40" s="294">
        <f t="shared" si="20"/>
        <v>1361.3333333333333</v>
      </c>
    </row>
    <row r="41" spans="1:31" ht="21">
      <c r="A41" s="37">
        <v>10949</v>
      </c>
      <c r="B41" s="38">
        <v>39</v>
      </c>
      <c r="C41" s="34"/>
      <c r="D41" s="29" t="s">
        <v>443</v>
      </c>
      <c r="E41" s="29"/>
      <c r="F41" s="34">
        <v>1</v>
      </c>
      <c r="G41" s="34" t="s">
        <v>1381</v>
      </c>
      <c r="H41" s="46">
        <v>451</v>
      </c>
      <c r="I41" s="46">
        <v>382</v>
      </c>
      <c r="J41" s="208">
        <v>412</v>
      </c>
      <c r="K41" s="117">
        <f>(H41+I41+J41)/3*1.1</f>
        <v>456.50000000000006</v>
      </c>
      <c r="L41" s="368">
        <v>57</v>
      </c>
      <c r="M41" s="120">
        <v>400</v>
      </c>
      <c r="N41" s="46">
        <v>100</v>
      </c>
      <c r="O41" s="426">
        <f t="shared" si="12"/>
        <v>40000</v>
      </c>
      <c r="P41" s="33">
        <v>100</v>
      </c>
      <c r="Q41" s="35">
        <f t="shared" si="13"/>
        <v>10000</v>
      </c>
      <c r="R41" s="34">
        <v>100</v>
      </c>
      <c r="S41" s="36">
        <f t="shared" si="14"/>
        <v>10000</v>
      </c>
      <c r="T41" s="36">
        <v>100</v>
      </c>
      <c r="U41" s="271">
        <f t="shared" si="15"/>
        <v>10000</v>
      </c>
      <c r="V41" s="37">
        <v>100</v>
      </c>
      <c r="W41" s="37">
        <f t="shared" si="16"/>
        <v>10000</v>
      </c>
      <c r="X41" s="83"/>
      <c r="Y41" s="19">
        <f t="shared" si="17"/>
        <v>0</v>
      </c>
      <c r="Z41" s="19">
        <f t="shared" si="18"/>
        <v>400</v>
      </c>
      <c r="AA41">
        <f t="shared" si="11"/>
        <v>100</v>
      </c>
      <c r="AB41">
        <v>309</v>
      </c>
      <c r="AC41">
        <v>28659</v>
      </c>
      <c r="AD41">
        <f t="shared" si="19"/>
        <v>92.74757281553399</v>
      </c>
      <c r="AE41" s="294">
        <f t="shared" si="20"/>
        <v>412</v>
      </c>
    </row>
    <row r="42" spans="1:31" ht="21">
      <c r="A42" s="37">
        <v>10949</v>
      </c>
      <c r="B42" s="38">
        <v>40</v>
      </c>
      <c r="C42" s="38"/>
      <c r="D42" s="29" t="s">
        <v>336</v>
      </c>
      <c r="E42" s="29"/>
      <c r="F42" s="34">
        <v>1</v>
      </c>
      <c r="G42" s="34" t="s">
        <v>1383</v>
      </c>
      <c r="H42" s="46">
        <v>9184</v>
      </c>
      <c r="I42" s="46">
        <v>8629</v>
      </c>
      <c r="J42" s="208">
        <v>7773.333333333334</v>
      </c>
      <c r="K42" s="117">
        <v>8550</v>
      </c>
      <c r="L42" s="368">
        <v>1550</v>
      </c>
      <c r="M42" s="120">
        <v>7000</v>
      </c>
      <c r="N42" s="46">
        <v>17.2</v>
      </c>
      <c r="O42" s="426">
        <f t="shared" si="12"/>
        <v>120400</v>
      </c>
      <c r="P42" s="33">
        <v>1800</v>
      </c>
      <c r="Q42" s="35">
        <f t="shared" si="13"/>
        <v>30960</v>
      </c>
      <c r="R42" s="34">
        <v>1700</v>
      </c>
      <c r="S42" s="36">
        <f t="shared" si="14"/>
        <v>29240</v>
      </c>
      <c r="T42" s="36">
        <v>1800</v>
      </c>
      <c r="U42" s="271">
        <f t="shared" si="15"/>
        <v>30960</v>
      </c>
      <c r="V42" s="271">
        <v>1700</v>
      </c>
      <c r="W42" s="37">
        <f t="shared" si="16"/>
        <v>29240</v>
      </c>
      <c r="X42" s="83"/>
      <c r="Y42" s="19">
        <f t="shared" si="17"/>
        <v>0</v>
      </c>
      <c r="Z42" s="19">
        <f t="shared" si="18"/>
        <v>7000</v>
      </c>
      <c r="AA42">
        <f t="shared" si="11"/>
        <v>1750</v>
      </c>
      <c r="AB42">
        <v>5830</v>
      </c>
      <c r="AC42">
        <v>87450</v>
      </c>
      <c r="AD42">
        <f t="shared" si="19"/>
        <v>15</v>
      </c>
      <c r="AE42" s="294">
        <f t="shared" si="20"/>
        <v>7773.333333333334</v>
      </c>
    </row>
    <row r="43" spans="1:31" ht="21">
      <c r="A43" s="37">
        <v>10949</v>
      </c>
      <c r="B43" s="34">
        <v>41</v>
      </c>
      <c r="C43" s="38"/>
      <c r="D43" s="29" t="s">
        <v>444</v>
      </c>
      <c r="E43" s="29"/>
      <c r="F43" s="34">
        <v>1</v>
      </c>
      <c r="G43" s="34" t="s">
        <v>1383</v>
      </c>
      <c r="H43" s="46">
        <v>3741</v>
      </c>
      <c r="I43" s="46">
        <v>3419</v>
      </c>
      <c r="J43" s="208">
        <v>3057.333333333333</v>
      </c>
      <c r="K43" s="117">
        <f>(H43+I43+J43)/3*1.1</f>
        <v>3746.3555555555554</v>
      </c>
      <c r="L43" s="368">
        <v>746</v>
      </c>
      <c r="M43" s="120">
        <v>3000</v>
      </c>
      <c r="N43" s="46">
        <v>17.2</v>
      </c>
      <c r="O43" s="426">
        <f t="shared" si="12"/>
        <v>51600</v>
      </c>
      <c r="P43" s="33">
        <v>800</v>
      </c>
      <c r="Q43" s="35">
        <f t="shared" si="13"/>
        <v>13760</v>
      </c>
      <c r="R43" s="34">
        <v>700</v>
      </c>
      <c r="S43" s="36">
        <f t="shared" si="14"/>
        <v>12040</v>
      </c>
      <c r="T43" s="36">
        <v>800</v>
      </c>
      <c r="U43" s="271">
        <f t="shared" si="15"/>
        <v>13760</v>
      </c>
      <c r="V43" s="37">
        <v>700</v>
      </c>
      <c r="W43" s="37">
        <f t="shared" si="16"/>
        <v>12040</v>
      </c>
      <c r="X43" s="83"/>
      <c r="Y43" s="19">
        <f t="shared" si="17"/>
        <v>0</v>
      </c>
      <c r="Z43" s="19">
        <f t="shared" si="18"/>
        <v>3000</v>
      </c>
      <c r="AA43">
        <f t="shared" si="11"/>
        <v>750</v>
      </c>
      <c r="AB43">
        <v>2293</v>
      </c>
      <c r="AC43">
        <v>34395</v>
      </c>
      <c r="AD43">
        <f t="shared" si="19"/>
        <v>15</v>
      </c>
      <c r="AE43" s="294">
        <f t="shared" si="20"/>
        <v>3057.333333333333</v>
      </c>
    </row>
    <row r="44" spans="1:31" ht="21">
      <c r="A44" s="37">
        <v>10949</v>
      </c>
      <c r="B44" s="38">
        <v>42</v>
      </c>
      <c r="C44" s="38"/>
      <c r="D44" s="29" t="s">
        <v>445</v>
      </c>
      <c r="E44" s="29"/>
      <c r="F44" s="34">
        <v>1</v>
      </c>
      <c r="G44" s="34" t="s">
        <v>1383</v>
      </c>
      <c r="H44" s="46">
        <v>70</v>
      </c>
      <c r="I44" s="46">
        <v>450</v>
      </c>
      <c r="J44" s="208">
        <v>200</v>
      </c>
      <c r="K44" s="117">
        <v>300</v>
      </c>
      <c r="L44" s="368">
        <v>0</v>
      </c>
      <c r="M44" s="120">
        <v>300</v>
      </c>
      <c r="N44" s="46">
        <v>17.2</v>
      </c>
      <c r="O44" s="426">
        <f t="shared" si="12"/>
        <v>5160</v>
      </c>
      <c r="P44" s="33">
        <v>100</v>
      </c>
      <c r="Q44" s="35">
        <f t="shared" si="13"/>
        <v>1720</v>
      </c>
      <c r="R44" s="34">
        <v>100</v>
      </c>
      <c r="S44" s="36">
        <f t="shared" si="14"/>
        <v>1720</v>
      </c>
      <c r="T44" s="36">
        <v>100</v>
      </c>
      <c r="U44" s="271">
        <f t="shared" si="15"/>
        <v>1720</v>
      </c>
      <c r="V44" s="271">
        <v>0</v>
      </c>
      <c r="W44" s="37">
        <f t="shared" si="16"/>
        <v>0</v>
      </c>
      <c r="X44" s="83"/>
      <c r="Y44" s="19">
        <f t="shared" si="17"/>
        <v>0</v>
      </c>
      <c r="Z44" s="19">
        <f t="shared" si="18"/>
        <v>300</v>
      </c>
      <c r="AA44">
        <f t="shared" si="11"/>
        <v>75</v>
      </c>
      <c r="AB44">
        <v>150</v>
      </c>
      <c r="AC44">
        <v>2250</v>
      </c>
      <c r="AD44">
        <f t="shared" si="19"/>
        <v>15</v>
      </c>
      <c r="AE44" s="294">
        <f t="shared" si="20"/>
        <v>200</v>
      </c>
    </row>
    <row r="45" spans="1:31" ht="21">
      <c r="A45" s="37">
        <v>10949</v>
      </c>
      <c r="B45" s="38">
        <v>43</v>
      </c>
      <c r="C45" s="38"/>
      <c r="D45" s="52" t="s">
        <v>552</v>
      </c>
      <c r="E45" s="52"/>
      <c r="F45" s="34">
        <v>1</v>
      </c>
      <c r="G45" s="34" t="s">
        <v>426</v>
      </c>
      <c r="H45" s="46">
        <v>0</v>
      </c>
      <c r="I45" s="46">
        <v>0</v>
      </c>
      <c r="J45" s="208">
        <v>66.66666666666666</v>
      </c>
      <c r="K45" s="117">
        <v>0</v>
      </c>
      <c r="L45" s="368">
        <v>0</v>
      </c>
      <c r="M45" s="120">
        <f>K45-L45</f>
        <v>0</v>
      </c>
      <c r="N45" s="46">
        <v>75</v>
      </c>
      <c r="O45" s="426">
        <f t="shared" si="12"/>
        <v>0</v>
      </c>
      <c r="P45" s="33">
        <v>0</v>
      </c>
      <c r="Q45" s="35">
        <f t="shared" si="13"/>
        <v>0</v>
      </c>
      <c r="R45" s="34">
        <v>0</v>
      </c>
      <c r="S45" s="36">
        <f t="shared" si="14"/>
        <v>0</v>
      </c>
      <c r="T45" s="36">
        <v>0</v>
      </c>
      <c r="U45" s="271">
        <f t="shared" si="15"/>
        <v>0</v>
      </c>
      <c r="V45" s="271">
        <v>0</v>
      </c>
      <c r="W45" s="37">
        <f t="shared" si="16"/>
        <v>0</v>
      </c>
      <c r="X45" s="83"/>
      <c r="Y45" s="19">
        <f t="shared" si="17"/>
        <v>0</v>
      </c>
      <c r="Z45" s="19">
        <f t="shared" si="18"/>
        <v>0</v>
      </c>
      <c r="AA45">
        <f t="shared" si="11"/>
        <v>0</v>
      </c>
      <c r="AB45">
        <v>50</v>
      </c>
      <c r="AC45">
        <v>3745</v>
      </c>
      <c r="AD45">
        <f t="shared" si="19"/>
        <v>74.9</v>
      </c>
      <c r="AE45" s="294">
        <f t="shared" si="20"/>
        <v>66.66666666666666</v>
      </c>
    </row>
    <row r="46" spans="1:31" ht="21">
      <c r="A46" s="37">
        <v>10949</v>
      </c>
      <c r="B46" s="38">
        <v>44</v>
      </c>
      <c r="C46" s="34"/>
      <c r="D46" s="29" t="s">
        <v>337</v>
      </c>
      <c r="E46" s="29"/>
      <c r="F46" s="34">
        <v>1</v>
      </c>
      <c r="G46" s="34" t="s">
        <v>426</v>
      </c>
      <c r="H46" s="46">
        <v>1197</v>
      </c>
      <c r="I46" s="46">
        <v>2383</v>
      </c>
      <c r="J46" s="208">
        <v>1361.3333333333333</v>
      </c>
      <c r="K46" s="117">
        <v>1497</v>
      </c>
      <c r="L46" s="368">
        <v>97</v>
      </c>
      <c r="M46" s="120">
        <v>1400</v>
      </c>
      <c r="N46" s="46">
        <v>14.54</v>
      </c>
      <c r="O46" s="426">
        <f t="shared" si="12"/>
        <v>20356</v>
      </c>
      <c r="P46" s="33">
        <v>350</v>
      </c>
      <c r="Q46" s="35">
        <f t="shared" si="13"/>
        <v>5089</v>
      </c>
      <c r="R46" s="34">
        <v>350</v>
      </c>
      <c r="S46" s="36">
        <f t="shared" si="14"/>
        <v>5089</v>
      </c>
      <c r="T46" s="36">
        <v>350</v>
      </c>
      <c r="U46" s="271">
        <f t="shared" si="15"/>
        <v>5089</v>
      </c>
      <c r="V46" s="37">
        <v>350</v>
      </c>
      <c r="W46" s="37">
        <f t="shared" si="16"/>
        <v>5089</v>
      </c>
      <c r="X46" s="83"/>
      <c r="Y46" s="19">
        <f t="shared" si="17"/>
        <v>0</v>
      </c>
      <c r="Z46" s="19">
        <f t="shared" si="18"/>
        <v>1400</v>
      </c>
      <c r="AA46">
        <f t="shared" si="11"/>
        <v>350</v>
      </c>
      <c r="AB46">
        <v>1021</v>
      </c>
      <c r="AC46">
        <v>14295.52</v>
      </c>
      <c r="AD46">
        <f t="shared" si="19"/>
        <v>14.001488736532812</v>
      </c>
      <c r="AE46" s="294">
        <f t="shared" si="20"/>
        <v>1361.3333333333333</v>
      </c>
    </row>
    <row r="47" spans="1:31" ht="21">
      <c r="A47" s="37">
        <v>10949</v>
      </c>
      <c r="B47" s="38">
        <v>45</v>
      </c>
      <c r="C47" s="38"/>
      <c r="D47" s="29" t="s">
        <v>338</v>
      </c>
      <c r="E47" s="29"/>
      <c r="F47" s="34">
        <v>1</v>
      </c>
      <c r="G47" s="34" t="s">
        <v>426</v>
      </c>
      <c r="H47" s="46">
        <v>16197</v>
      </c>
      <c r="I47" s="46">
        <v>17499</v>
      </c>
      <c r="J47" s="208">
        <v>16453.333333333332</v>
      </c>
      <c r="K47" s="117">
        <f>(H47+I47+J47)/3*1.1</f>
        <v>18388.088888888888</v>
      </c>
      <c r="L47" s="368">
        <v>2388</v>
      </c>
      <c r="M47" s="120">
        <v>16000</v>
      </c>
      <c r="N47" s="46">
        <v>8.51</v>
      </c>
      <c r="O47" s="426">
        <f t="shared" si="12"/>
        <v>136160</v>
      </c>
      <c r="P47" s="33">
        <v>4000</v>
      </c>
      <c r="Q47" s="35">
        <f t="shared" si="13"/>
        <v>34040</v>
      </c>
      <c r="R47" s="34">
        <v>4000</v>
      </c>
      <c r="S47" s="36">
        <f t="shared" si="14"/>
        <v>34040</v>
      </c>
      <c r="T47" s="36">
        <v>4000</v>
      </c>
      <c r="U47" s="271">
        <f t="shared" si="15"/>
        <v>34040</v>
      </c>
      <c r="V47" s="37">
        <v>4000</v>
      </c>
      <c r="W47" s="37">
        <f t="shared" si="16"/>
        <v>34040</v>
      </c>
      <c r="X47" s="83"/>
      <c r="Y47" s="19">
        <f t="shared" si="17"/>
        <v>0</v>
      </c>
      <c r="Z47" s="19">
        <f t="shared" si="18"/>
        <v>16000</v>
      </c>
      <c r="AA47">
        <f t="shared" si="11"/>
        <v>4000</v>
      </c>
      <c r="AB47">
        <v>12340</v>
      </c>
      <c r="AC47">
        <v>105126.28</v>
      </c>
      <c r="AD47">
        <f t="shared" si="19"/>
        <v>8.519147487844409</v>
      </c>
      <c r="AE47" s="294">
        <f t="shared" si="20"/>
        <v>16453.333333333332</v>
      </c>
    </row>
    <row r="48" spans="1:31" ht="21">
      <c r="A48" s="37">
        <v>10949</v>
      </c>
      <c r="B48" s="34">
        <v>46</v>
      </c>
      <c r="C48" s="38"/>
      <c r="D48" s="115" t="s">
        <v>646</v>
      </c>
      <c r="E48" s="115"/>
      <c r="F48" s="34">
        <v>1</v>
      </c>
      <c r="G48" s="34" t="s">
        <v>426</v>
      </c>
      <c r="H48" s="33">
        <v>100</v>
      </c>
      <c r="I48" s="46">
        <v>0</v>
      </c>
      <c r="J48" s="208">
        <v>0</v>
      </c>
      <c r="K48" s="117">
        <f>(H48+I48+J48)/3*1.1</f>
        <v>36.66666666666667</v>
      </c>
      <c r="L48" s="368">
        <v>0</v>
      </c>
      <c r="M48" s="120">
        <v>0</v>
      </c>
      <c r="N48" s="46">
        <v>42.8</v>
      </c>
      <c r="O48" s="426">
        <f t="shared" si="12"/>
        <v>0</v>
      </c>
      <c r="P48" s="33">
        <v>0</v>
      </c>
      <c r="Q48" s="35">
        <f t="shared" si="13"/>
        <v>0</v>
      </c>
      <c r="R48" s="33">
        <v>0</v>
      </c>
      <c r="S48" s="36">
        <f t="shared" si="14"/>
        <v>0</v>
      </c>
      <c r="T48" s="33">
        <v>0</v>
      </c>
      <c r="U48" s="271">
        <f t="shared" si="15"/>
        <v>0</v>
      </c>
      <c r="V48" s="33">
        <v>0</v>
      </c>
      <c r="W48" s="37">
        <f t="shared" si="16"/>
        <v>0</v>
      </c>
      <c r="X48" s="83"/>
      <c r="Y48" s="19">
        <f t="shared" si="17"/>
        <v>0</v>
      </c>
      <c r="Z48" s="19">
        <f t="shared" si="18"/>
        <v>0</v>
      </c>
      <c r="AA48">
        <f t="shared" si="11"/>
        <v>0</v>
      </c>
      <c r="AD48" t="e">
        <f t="shared" si="19"/>
        <v>#DIV/0!</v>
      </c>
      <c r="AE48" s="294">
        <f t="shared" si="20"/>
        <v>0</v>
      </c>
    </row>
    <row r="49" spans="1:31" ht="21">
      <c r="A49" s="37">
        <v>10949</v>
      </c>
      <c r="B49" s="38">
        <v>47</v>
      </c>
      <c r="C49" s="38"/>
      <c r="D49" s="115" t="s">
        <v>647</v>
      </c>
      <c r="E49" s="115"/>
      <c r="F49" s="34">
        <v>1</v>
      </c>
      <c r="G49" s="34" t="s">
        <v>426</v>
      </c>
      <c r="H49" s="33">
        <v>50</v>
      </c>
      <c r="I49" s="46">
        <v>0</v>
      </c>
      <c r="J49" s="208">
        <v>0</v>
      </c>
      <c r="K49" s="117">
        <f>(H49+I49+J49)/3*1.1</f>
        <v>18.333333333333336</v>
      </c>
      <c r="L49" s="370">
        <v>0</v>
      </c>
      <c r="M49" s="120">
        <v>0</v>
      </c>
      <c r="N49" s="72">
        <v>42.8</v>
      </c>
      <c r="O49" s="426">
        <f t="shared" si="12"/>
        <v>0</v>
      </c>
      <c r="P49" s="37">
        <v>0</v>
      </c>
      <c r="Q49" s="35">
        <f t="shared" si="13"/>
        <v>0</v>
      </c>
      <c r="R49" s="37">
        <v>0</v>
      </c>
      <c r="S49" s="36">
        <f t="shared" si="14"/>
        <v>0</v>
      </c>
      <c r="T49" s="37">
        <v>0</v>
      </c>
      <c r="U49" s="271">
        <f t="shared" si="15"/>
        <v>0</v>
      </c>
      <c r="V49" s="37">
        <v>0</v>
      </c>
      <c r="W49" s="37">
        <f t="shared" si="16"/>
        <v>0</v>
      </c>
      <c r="X49" s="83"/>
      <c r="Y49" s="19">
        <f t="shared" si="17"/>
        <v>0</v>
      </c>
      <c r="Z49" s="19">
        <f t="shared" si="18"/>
        <v>0</v>
      </c>
      <c r="AA49">
        <f t="shared" si="11"/>
        <v>0</v>
      </c>
      <c r="AD49" t="e">
        <f t="shared" si="19"/>
        <v>#DIV/0!</v>
      </c>
      <c r="AE49" s="294">
        <f t="shared" si="20"/>
        <v>0</v>
      </c>
    </row>
    <row r="50" spans="1:31" ht="21">
      <c r="A50" s="37">
        <v>10949</v>
      </c>
      <c r="B50" s="38">
        <v>48</v>
      </c>
      <c r="C50" s="38"/>
      <c r="D50" s="115" t="s">
        <v>648</v>
      </c>
      <c r="E50" s="115"/>
      <c r="F50" s="34">
        <v>1</v>
      </c>
      <c r="G50" s="34" t="s">
        <v>426</v>
      </c>
      <c r="H50" s="33">
        <v>50</v>
      </c>
      <c r="I50" s="46">
        <v>0</v>
      </c>
      <c r="J50" s="208">
        <v>0</v>
      </c>
      <c r="K50" s="117">
        <f>(H50+I50+J50)/3*1.1</f>
        <v>18.333333333333336</v>
      </c>
      <c r="L50" s="370">
        <v>0</v>
      </c>
      <c r="M50" s="120">
        <v>0</v>
      </c>
      <c r="N50" s="72">
        <v>42.8</v>
      </c>
      <c r="O50" s="426">
        <f t="shared" si="12"/>
        <v>0</v>
      </c>
      <c r="P50" s="37">
        <v>0</v>
      </c>
      <c r="Q50" s="35">
        <f t="shared" si="13"/>
        <v>0</v>
      </c>
      <c r="R50" s="37">
        <v>0</v>
      </c>
      <c r="S50" s="36">
        <f t="shared" si="14"/>
        <v>0</v>
      </c>
      <c r="T50" s="37">
        <v>0</v>
      </c>
      <c r="U50" s="271">
        <f t="shared" si="15"/>
        <v>0</v>
      </c>
      <c r="V50" s="37">
        <v>0</v>
      </c>
      <c r="W50" s="37">
        <f t="shared" si="16"/>
        <v>0</v>
      </c>
      <c r="X50" s="83"/>
      <c r="Y50" s="19">
        <f t="shared" si="17"/>
        <v>0</v>
      </c>
      <c r="Z50" s="19">
        <f t="shared" si="18"/>
        <v>0</v>
      </c>
      <c r="AA50">
        <f t="shared" si="11"/>
        <v>0</v>
      </c>
      <c r="AD50" t="e">
        <f t="shared" si="19"/>
        <v>#DIV/0!</v>
      </c>
      <c r="AE50" s="294">
        <f t="shared" si="20"/>
        <v>0</v>
      </c>
    </row>
    <row r="51" spans="1:31" ht="21">
      <c r="A51" s="37">
        <v>10949</v>
      </c>
      <c r="B51" s="38">
        <v>49</v>
      </c>
      <c r="C51" s="34"/>
      <c r="D51" s="115" t="s">
        <v>649</v>
      </c>
      <c r="E51" s="115"/>
      <c r="F51" s="34">
        <v>1</v>
      </c>
      <c r="G51" s="34" t="s">
        <v>426</v>
      </c>
      <c r="H51" s="33">
        <v>50</v>
      </c>
      <c r="I51" s="46">
        <v>0</v>
      </c>
      <c r="J51" s="208">
        <v>0</v>
      </c>
      <c r="K51" s="117">
        <f>(H51+I51+J51)/3*1.1</f>
        <v>18.333333333333336</v>
      </c>
      <c r="L51" s="370">
        <v>0</v>
      </c>
      <c r="M51" s="120">
        <v>0</v>
      </c>
      <c r="N51" s="72">
        <v>42.8</v>
      </c>
      <c r="O51" s="426">
        <f t="shared" si="12"/>
        <v>0</v>
      </c>
      <c r="P51" s="37">
        <v>0</v>
      </c>
      <c r="Q51" s="35">
        <f t="shared" si="13"/>
        <v>0</v>
      </c>
      <c r="R51" s="37">
        <v>0</v>
      </c>
      <c r="S51" s="36">
        <f t="shared" si="14"/>
        <v>0</v>
      </c>
      <c r="T51" s="37">
        <v>0</v>
      </c>
      <c r="U51" s="271">
        <f t="shared" si="15"/>
        <v>0</v>
      </c>
      <c r="V51" s="37">
        <v>0</v>
      </c>
      <c r="W51" s="37">
        <f t="shared" si="16"/>
        <v>0</v>
      </c>
      <c r="X51" s="83"/>
      <c r="Y51" s="19">
        <f t="shared" si="17"/>
        <v>0</v>
      </c>
      <c r="Z51" s="19">
        <f t="shared" si="18"/>
        <v>0</v>
      </c>
      <c r="AA51">
        <f t="shared" si="11"/>
        <v>0</v>
      </c>
      <c r="AD51" t="e">
        <f t="shared" si="19"/>
        <v>#DIV/0!</v>
      </c>
      <c r="AE51" s="294">
        <f t="shared" si="20"/>
        <v>0</v>
      </c>
    </row>
    <row r="52" spans="1:31" ht="21">
      <c r="A52" s="37">
        <v>10949</v>
      </c>
      <c r="B52" s="38">
        <v>50</v>
      </c>
      <c r="C52" s="38"/>
      <c r="D52" s="29" t="s">
        <v>339</v>
      </c>
      <c r="E52" s="29"/>
      <c r="F52" s="34">
        <v>1</v>
      </c>
      <c r="G52" s="34" t="s">
        <v>426</v>
      </c>
      <c r="H52" s="46">
        <v>1725</v>
      </c>
      <c r="I52" s="46">
        <v>1805</v>
      </c>
      <c r="J52" s="208">
        <v>1006.6666666666666</v>
      </c>
      <c r="K52" s="117">
        <v>1107</v>
      </c>
      <c r="L52" s="419">
        <v>107</v>
      </c>
      <c r="M52" s="120">
        <v>1000</v>
      </c>
      <c r="N52" s="46">
        <v>8.97</v>
      </c>
      <c r="O52" s="426">
        <f t="shared" si="12"/>
        <v>8970</v>
      </c>
      <c r="P52" s="34">
        <v>250</v>
      </c>
      <c r="Q52" s="35">
        <f t="shared" si="13"/>
        <v>2242.5</v>
      </c>
      <c r="R52" s="34">
        <v>250</v>
      </c>
      <c r="S52" s="36">
        <f t="shared" si="14"/>
        <v>2242.5</v>
      </c>
      <c r="T52" s="36">
        <v>250</v>
      </c>
      <c r="U52" s="271">
        <f t="shared" si="15"/>
        <v>2242.5</v>
      </c>
      <c r="V52" s="37">
        <v>250</v>
      </c>
      <c r="W52" s="37">
        <f t="shared" si="16"/>
        <v>2242.5</v>
      </c>
      <c r="X52" s="83"/>
      <c r="Y52" s="19">
        <f t="shared" si="17"/>
        <v>0</v>
      </c>
      <c r="Z52" s="19">
        <f t="shared" si="18"/>
        <v>1000</v>
      </c>
      <c r="AA52">
        <f t="shared" si="11"/>
        <v>250</v>
      </c>
      <c r="AB52">
        <v>755</v>
      </c>
      <c r="AC52">
        <v>6769.78</v>
      </c>
      <c r="AD52">
        <f t="shared" si="19"/>
        <v>8.966596026490066</v>
      </c>
      <c r="AE52" s="294">
        <f t="shared" si="20"/>
        <v>1006.6666666666666</v>
      </c>
    </row>
    <row r="53" spans="1:31" ht="21">
      <c r="A53" s="37">
        <v>10949</v>
      </c>
      <c r="B53" s="34">
        <v>51</v>
      </c>
      <c r="C53" s="38"/>
      <c r="D53" s="29" t="s">
        <v>340</v>
      </c>
      <c r="E53" s="29"/>
      <c r="F53" s="34">
        <v>1</v>
      </c>
      <c r="G53" s="34" t="s">
        <v>426</v>
      </c>
      <c r="H53" s="46">
        <v>2495</v>
      </c>
      <c r="I53" s="46">
        <v>1900</v>
      </c>
      <c r="J53" s="208">
        <v>2066.666666666667</v>
      </c>
      <c r="K53" s="117">
        <f>(H53+I53+J53)/3*1.1</f>
        <v>2369.2777777777783</v>
      </c>
      <c r="L53" s="419">
        <v>369</v>
      </c>
      <c r="M53" s="120">
        <v>2000</v>
      </c>
      <c r="N53" s="46">
        <v>8.97</v>
      </c>
      <c r="O53" s="426">
        <f t="shared" si="12"/>
        <v>17940</v>
      </c>
      <c r="P53" s="33">
        <v>500</v>
      </c>
      <c r="Q53" s="35">
        <f t="shared" si="13"/>
        <v>4485</v>
      </c>
      <c r="R53" s="34">
        <v>500</v>
      </c>
      <c r="S53" s="36">
        <f t="shared" si="14"/>
        <v>4485</v>
      </c>
      <c r="T53" s="36">
        <v>500</v>
      </c>
      <c r="U53" s="271">
        <f t="shared" si="15"/>
        <v>4485</v>
      </c>
      <c r="V53" s="37">
        <v>500</v>
      </c>
      <c r="W53" s="37">
        <f t="shared" si="16"/>
        <v>4485</v>
      </c>
      <c r="X53" s="83"/>
      <c r="Y53" s="19">
        <f t="shared" si="17"/>
        <v>0</v>
      </c>
      <c r="Z53" s="19">
        <f t="shared" si="18"/>
        <v>2000</v>
      </c>
      <c r="AA53">
        <f t="shared" si="11"/>
        <v>500</v>
      </c>
      <c r="AB53">
        <v>1550</v>
      </c>
      <c r="AC53">
        <v>13898.23</v>
      </c>
      <c r="AD53">
        <f t="shared" si="19"/>
        <v>8.9666</v>
      </c>
      <c r="AE53" s="294">
        <f t="shared" si="20"/>
        <v>2066.666666666667</v>
      </c>
    </row>
    <row r="54" spans="1:31" ht="21">
      <c r="A54" s="37">
        <v>10949</v>
      </c>
      <c r="B54" s="38">
        <v>52</v>
      </c>
      <c r="C54" s="38"/>
      <c r="D54" s="29" t="s">
        <v>341</v>
      </c>
      <c r="E54" s="29"/>
      <c r="F54" s="34">
        <v>1</v>
      </c>
      <c r="G54" s="34" t="s">
        <v>426</v>
      </c>
      <c r="H54" s="46">
        <v>9195</v>
      </c>
      <c r="I54" s="46">
        <v>9509</v>
      </c>
      <c r="J54" s="208">
        <v>8574.666666666666</v>
      </c>
      <c r="K54" s="117">
        <f>(H54+I54+J54)/3*1.1</f>
        <v>10002.177777777779</v>
      </c>
      <c r="L54" s="419">
        <v>1002</v>
      </c>
      <c r="M54" s="120">
        <v>9000</v>
      </c>
      <c r="N54" s="46">
        <v>8.97</v>
      </c>
      <c r="O54" s="426">
        <f t="shared" si="12"/>
        <v>80730</v>
      </c>
      <c r="P54" s="33">
        <v>2300</v>
      </c>
      <c r="Q54" s="35">
        <f t="shared" si="13"/>
        <v>20631</v>
      </c>
      <c r="R54" s="34">
        <v>2200</v>
      </c>
      <c r="S54" s="36">
        <f t="shared" si="14"/>
        <v>19734</v>
      </c>
      <c r="T54" s="36">
        <v>2300</v>
      </c>
      <c r="U54" s="271">
        <f t="shared" si="15"/>
        <v>20631</v>
      </c>
      <c r="V54" s="37">
        <v>2200</v>
      </c>
      <c r="W54" s="37">
        <f t="shared" si="16"/>
        <v>19734</v>
      </c>
      <c r="X54" s="83"/>
      <c r="Y54" s="19">
        <f t="shared" si="17"/>
        <v>0</v>
      </c>
      <c r="Z54" s="19">
        <f t="shared" si="18"/>
        <v>9000</v>
      </c>
      <c r="AA54">
        <f t="shared" si="11"/>
        <v>2250</v>
      </c>
      <c r="AB54">
        <v>6431</v>
      </c>
      <c r="AC54">
        <v>57664.210000000116</v>
      </c>
      <c r="AD54">
        <f t="shared" si="19"/>
        <v>8.966600839682805</v>
      </c>
      <c r="AE54" s="294">
        <f t="shared" si="20"/>
        <v>8574.666666666666</v>
      </c>
    </row>
    <row r="55" spans="1:31" ht="21">
      <c r="A55" s="37">
        <v>10949</v>
      </c>
      <c r="B55" s="38">
        <v>53</v>
      </c>
      <c r="C55" s="38"/>
      <c r="D55" s="29" t="s">
        <v>342</v>
      </c>
      <c r="E55" s="29"/>
      <c r="F55" s="34">
        <v>1</v>
      </c>
      <c r="G55" s="34" t="s">
        <v>426</v>
      </c>
      <c r="H55" s="46">
        <v>6292</v>
      </c>
      <c r="I55" s="46">
        <v>6740</v>
      </c>
      <c r="J55" s="208">
        <v>7041.333333333334</v>
      </c>
      <c r="K55" s="117">
        <f>(H55+I55+J55)/3*1.1</f>
        <v>7360.222222222224</v>
      </c>
      <c r="L55" s="419">
        <v>360</v>
      </c>
      <c r="M55" s="120">
        <v>7000</v>
      </c>
      <c r="N55" s="46">
        <v>8.97</v>
      </c>
      <c r="O55" s="426">
        <f t="shared" si="12"/>
        <v>62790.00000000001</v>
      </c>
      <c r="P55" s="33">
        <v>1800</v>
      </c>
      <c r="Q55" s="35">
        <f t="shared" si="13"/>
        <v>16146.000000000002</v>
      </c>
      <c r="R55" s="34">
        <v>1700</v>
      </c>
      <c r="S55" s="36">
        <f t="shared" si="14"/>
        <v>15249.000000000002</v>
      </c>
      <c r="T55" s="36">
        <v>1800</v>
      </c>
      <c r="U55" s="271">
        <f t="shared" si="15"/>
        <v>16146.000000000002</v>
      </c>
      <c r="V55" s="37">
        <v>1700</v>
      </c>
      <c r="W55" s="37">
        <f t="shared" si="16"/>
        <v>15249.000000000002</v>
      </c>
      <c r="X55" s="83"/>
      <c r="Y55" s="19">
        <f t="shared" si="17"/>
        <v>0</v>
      </c>
      <c r="Z55" s="19">
        <f t="shared" si="18"/>
        <v>7000</v>
      </c>
      <c r="AA55">
        <f t="shared" si="11"/>
        <v>1750</v>
      </c>
      <c r="AB55">
        <v>5281</v>
      </c>
      <c r="AC55">
        <v>47352.60000000007</v>
      </c>
      <c r="AD55">
        <f t="shared" si="19"/>
        <v>8.966597235372102</v>
      </c>
      <c r="AE55" s="294">
        <f t="shared" si="20"/>
        <v>7041.333333333334</v>
      </c>
    </row>
    <row r="56" spans="1:31" ht="21">
      <c r="A56" s="37">
        <v>10949</v>
      </c>
      <c r="B56" s="38">
        <v>54</v>
      </c>
      <c r="C56" s="34"/>
      <c r="D56" s="29" t="s">
        <v>446</v>
      </c>
      <c r="E56" s="29"/>
      <c r="F56" s="34">
        <v>1</v>
      </c>
      <c r="G56" s="34" t="s">
        <v>428</v>
      </c>
      <c r="H56" s="46">
        <v>13</v>
      </c>
      <c r="I56" s="46">
        <v>11</v>
      </c>
      <c r="J56" s="208">
        <v>17.333333333333332</v>
      </c>
      <c r="K56" s="117">
        <v>24</v>
      </c>
      <c r="L56" s="368">
        <v>0</v>
      </c>
      <c r="M56" s="120">
        <v>24</v>
      </c>
      <c r="N56" s="324">
        <v>14.5</v>
      </c>
      <c r="O56" s="426">
        <f t="shared" si="12"/>
        <v>348</v>
      </c>
      <c r="P56" s="33">
        <v>24</v>
      </c>
      <c r="Q56" s="35">
        <f t="shared" si="13"/>
        <v>348</v>
      </c>
      <c r="R56" s="34">
        <v>0</v>
      </c>
      <c r="S56" s="36">
        <f t="shared" si="14"/>
        <v>0</v>
      </c>
      <c r="T56" s="36">
        <v>0</v>
      </c>
      <c r="U56" s="271">
        <f t="shared" si="15"/>
        <v>0</v>
      </c>
      <c r="V56" s="37">
        <v>0</v>
      </c>
      <c r="W56" s="37">
        <f t="shared" si="16"/>
        <v>0</v>
      </c>
      <c r="X56" s="83"/>
      <c r="Y56" s="19">
        <f t="shared" si="17"/>
        <v>0</v>
      </c>
      <c r="Z56" s="19">
        <f t="shared" si="18"/>
        <v>24</v>
      </c>
      <c r="AA56">
        <f t="shared" si="11"/>
        <v>6</v>
      </c>
      <c r="AB56">
        <v>13</v>
      </c>
      <c r="AC56">
        <v>185.46</v>
      </c>
      <c r="AD56">
        <f t="shared" si="19"/>
        <v>14.266153846153847</v>
      </c>
      <c r="AE56" s="294">
        <f t="shared" si="20"/>
        <v>17.333333333333332</v>
      </c>
    </row>
    <row r="57" spans="1:31" ht="21">
      <c r="A57" s="37">
        <v>10949</v>
      </c>
      <c r="B57" s="38">
        <v>55</v>
      </c>
      <c r="C57" s="38"/>
      <c r="D57" s="29" t="s">
        <v>343</v>
      </c>
      <c r="E57" s="29"/>
      <c r="F57" s="34">
        <v>1</v>
      </c>
      <c r="G57" s="34" t="s">
        <v>428</v>
      </c>
      <c r="H57" s="46">
        <v>29</v>
      </c>
      <c r="I57" s="46">
        <v>29</v>
      </c>
      <c r="J57" s="208">
        <v>24</v>
      </c>
      <c r="K57" s="117">
        <f>(H57+I57+J57)/3*1.1</f>
        <v>30.066666666666666</v>
      </c>
      <c r="L57" s="368">
        <v>18</v>
      </c>
      <c r="M57" s="120">
        <v>12</v>
      </c>
      <c r="N57" s="46">
        <v>29</v>
      </c>
      <c r="O57" s="426">
        <f t="shared" si="12"/>
        <v>348</v>
      </c>
      <c r="P57" s="33">
        <v>12</v>
      </c>
      <c r="Q57" s="35">
        <f t="shared" si="13"/>
        <v>348</v>
      </c>
      <c r="R57" s="34">
        <v>0</v>
      </c>
      <c r="S57" s="36">
        <f t="shared" si="14"/>
        <v>0</v>
      </c>
      <c r="T57" s="36">
        <v>0</v>
      </c>
      <c r="U57" s="271">
        <f t="shared" si="15"/>
        <v>0</v>
      </c>
      <c r="V57" s="37">
        <v>0</v>
      </c>
      <c r="W57" s="37">
        <f t="shared" si="16"/>
        <v>0</v>
      </c>
      <c r="X57" s="83"/>
      <c r="Y57" s="19">
        <f t="shared" si="17"/>
        <v>0</v>
      </c>
      <c r="Z57" s="19">
        <f t="shared" si="18"/>
        <v>12</v>
      </c>
      <c r="AA57">
        <f t="shared" si="11"/>
        <v>3</v>
      </c>
      <c r="AB57">
        <v>18</v>
      </c>
      <c r="AC57">
        <v>513.62</v>
      </c>
      <c r="AD57">
        <f t="shared" si="19"/>
        <v>28.534444444444446</v>
      </c>
      <c r="AE57" s="294">
        <f t="shared" si="20"/>
        <v>24</v>
      </c>
    </row>
    <row r="58" spans="1:31" ht="21">
      <c r="A58" s="37">
        <v>10949</v>
      </c>
      <c r="B58" s="34">
        <v>56</v>
      </c>
      <c r="C58" s="38"/>
      <c r="D58" s="29" t="s">
        <v>447</v>
      </c>
      <c r="E58" s="29"/>
      <c r="F58" s="34">
        <v>1</v>
      </c>
      <c r="G58" s="34" t="s">
        <v>428</v>
      </c>
      <c r="H58" s="46">
        <v>0</v>
      </c>
      <c r="I58" s="46">
        <v>11</v>
      </c>
      <c r="J58" s="208">
        <v>10.666666666666666</v>
      </c>
      <c r="K58" s="117">
        <v>12</v>
      </c>
      <c r="L58" s="374">
        <v>18</v>
      </c>
      <c r="M58" s="120">
        <v>0</v>
      </c>
      <c r="N58" s="47">
        <v>135.533</v>
      </c>
      <c r="O58" s="426">
        <f t="shared" si="12"/>
        <v>0</v>
      </c>
      <c r="P58" s="33">
        <v>0</v>
      </c>
      <c r="Q58" s="35">
        <f t="shared" si="13"/>
        <v>0</v>
      </c>
      <c r="R58" s="34">
        <v>0</v>
      </c>
      <c r="S58" s="36">
        <f t="shared" si="14"/>
        <v>0</v>
      </c>
      <c r="T58" s="36">
        <v>0</v>
      </c>
      <c r="U58" s="271">
        <f t="shared" si="15"/>
        <v>0</v>
      </c>
      <c r="V58" s="37">
        <v>0</v>
      </c>
      <c r="W58" s="37">
        <f t="shared" si="16"/>
        <v>0</v>
      </c>
      <c r="X58" s="83"/>
      <c r="Y58" s="19">
        <f t="shared" si="17"/>
        <v>0</v>
      </c>
      <c r="Z58" s="19">
        <f t="shared" si="18"/>
        <v>0</v>
      </c>
      <c r="AA58">
        <f t="shared" si="11"/>
        <v>0</v>
      </c>
      <c r="AB58">
        <v>8</v>
      </c>
      <c r="AC58">
        <v>1084.27</v>
      </c>
      <c r="AD58">
        <f t="shared" si="19"/>
        <v>135.53375</v>
      </c>
      <c r="AE58" s="294">
        <f t="shared" si="20"/>
        <v>10.666666666666666</v>
      </c>
    </row>
    <row r="59" spans="1:31" ht="21">
      <c r="A59" s="37">
        <v>10949</v>
      </c>
      <c r="B59" s="38">
        <v>57</v>
      </c>
      <c r="C59" s="38"/>
      <c r="D59" s="29" t="s">
        <v>344</v>
      </c>
      <c r="E59" s="29"/>
      <c r="F59" s="34">
        <v>1</v>
      </c>
      <c r="G59" s="34" t="s">
        <v>428</v>
      </c>
      <c r="H59" s="46">
        <v>38</v>
      </c>
      <c r="I59" s="46">
        <v>59</v>
      </c>
      <c r="J59" s="208">
        <v>40</v>
      </c>
      <c r="K59" s="117">
        <f>(H59+I59+J59)/3*1.1</f>
        <v>50.233333333333334</v>
      </c>
      <c r="L59" s="368">
        <v>2</v>
      </c>
      <c r="M59" s="120">
        <v>48</v>
      </c>
      <c r="N59" s="75">
        <v>96.5</v>
      </c>
      <c r="O59" s="426">
        <f t="shared" si="12"/>
        <v>4632</v>
      </c>
      <c r="P59" s="33">
        <v>24</v>
      </c>
      <c r="Q59" s="35">
        <f t="shared" si="13"/>
        <v>2316</v>
      </c>
      <c r="R59" s="34">
        <v>0</v>
      </c>
      <c r="S59" s="36">
        <f t="shared" si="14"/>
        <v>0</v>
      </c>
      <c r="T59" s="36">
        <v>24</v>
      </c>
      <c r="U59" s="271">
        <f t="shared" si="15"/>
        <v>2316</v>
      </c>
      <c r="V59" s="37">
        <v>0</v>
      </c>
      <c r="W59" s="37">
        <f t="shared" si="16"/>
        <v>0</v>
      </c>
      <c r="X59" s="83"/>
      <c r="Y59" s="19">
        <f t="shared" si="17"/>
        <v>0</v>
      </c>
      <c r="Z59" s="19">
        <f t="shared" si="18"/>
        <v>48</v>
      </c>
      <c r="AA59">
        <f t="shared" si="11"/>
        <v>12</v>
      </c>
      <c r="AB59">
        <v>30</v>
      </c>
      <c r="AC59">
        <v>2888.999999999999</v>
      </c>
      <c r="AD59">
        <f t="shared" si="19"/>
        <v>96.29999999999997</v>
      </c>
      <c r="AE59" s="294">
        <f t="shared" si="20"/>
        <v>40</v>
      </c>
    </row>
    <row r="60" spans="1:31" ht="21">
      <c r="A60" s="37">
        <v>10949</v>
      </c>
      <c r="B60" s="38">
        <v>58</v>
      </c>
      <c r="C60" s="38"/>
      <c r="D60" s="29" t="s">
        <v>448</v>
      </c>
      <c r="E60" s="29"/>
      <c r="F60" s="34">
        <v>1</v>
      </c>
      <c r="G60" s="34" t="s">
        <v>428</v>
      </c>
      <c r="H60" s="46">
        <v>54</v>
      </c>
      <c r="I60" s="46">
        <v>65</v>
      </c>
      <c r="J60" s="208">
        <v>86.66666666666667</v>
      </c>
      <c r="K60" s="117">
        <v>90</v>
      </c>
      <c r="L60" s="368">
        <v>10</v>
      </c>
      <c r="M60" s="120">
        <v>80</v>
      </c>
      <c r="N60" s="46">
        <v>321</v>
      </c>
      <c r="O60" s="426">
        <f t="shared" si="12"/>
        <v>25680</v>
      </c>
      <c r="P60" s="33">
        <v>20</v>
      </c>
      <c r="Q60" s="35">
        <f t="shared" si="13"/>
        <v>6420</v>
      </c>
      <c r="R60" s="34">
        <v>20</v>
      </c>
      <c r="S60" s="36">
        <f t="shared" si="14"/>
        <v>6420</v>
      </c>
      <c r="T60" s="36">
        <v>20</v>
      </c>
      <c r="U60" s="271">
        <f t="shared" si="15"/>
        <v>6420</v>
      </c>
      <c r="V60" s="37">
        <v>20</v>
      </c>
      <c r="W60" s="37">
        <f t="shared" si="16"/>
        <v>6420</v>
      </c>
      <c r="X60" s="83"/>
      <c r="Y60" s="19">
        <f t="shared" si="17"/>
        <v>0</v>
      </c>
      <c r="Z60" s="19">
        <f t="shared" si="18"/>
        <v>80</v>
      </c>
      <c r="AA60">
        <f t="shared" si="11"/>
        <v>20</v>
      </c>
      <c r="AB60">
        <v>65</v>
      </c>
      <c r="AC60">
        <v>20865</v>
      </c>
      <c r="AD60">
        <f t="shared" si="19"/>
        <v>321</v>
      </c>
      <c r="AE60" s="294">
        <f t="shared" si="20"/>
        <v>86.66666666666667</v>
      </c>
    </row>
    <row r="61" spans="1:31" ht="21">
      <c r="A61" s="37">
        <v>10949</v>
      </c>
      <c r="B61" s="38">
        <v>59</v>
      </c>
      <c r="C61" s="34"/>
      <c r="D61" s="29" t="s">
        <v>345</v>
      </c>
      <c r="E61" s="29"/>
      <c r="F61" s="34">
        <v>1</v>
      </c>
      <c r="G61" s="34" t="s">
        <v>428</v>
      </c>
      <c r="H61" s="46">
        <v>107</v>
      </c>
      <c r="I61" s="46">
        <v>111</v>
      </c>
      <c r="J61" s="208">
        <v>76</v>
      </c>
      <c r="K61" s="117">
        <f>(H61+I61+J61)/3*1.1</f>
        <v>107.80000000000001</v>
      </c>
      <c r="L61" s="368">
        <v>12</v>
      </c>
      <c r="M61" s="120">
        <v>96</v>
      </c>
      <c r="N61" s="46">
        <v>20</v>
      </c>
      <c r="O61" s="426">
        <f t="shared" si="12"/>
        <v>1920</v>
      </c>
      <c r="P61" s="33">
        <v>24</v>
      </c>
      <c r="Q61" s="35">
        <f t="shared" si="13"/>
        <v>480</v>
      </c>
      <c r="R61" s="34">
        <v>24</v>
      </c>
      <c r="S61" s="36">
        <f t="shared" si="14"/>
        <v>480</v>
      </c>
      <c r="T61" s="36">
        <v>24</v>
      </c>
      <c r="U61" s="271">
        <f t="shared" si="15"/>
        <v>480</v>
      </c>
      <c r="V61" s="37">
        <v>24</v>
      </c>
      <c r="W61" s="37">
        <f t="shared" si="16"/>
        <v>480</v>
      </c>
      <c r="X61" s="83"/>
      <c r="Y61" s="19">
        <f t="shared" si="17"/>
        <v>0</v>
      </c>
      <c r="Z61" s="19">
        <f t="shared" si="18"/>
        <v>96</v>
      </c>
      <c r="AA61">
        <f t="shared" si="11"/>
        <v>24</v>
      </c>
      <c r="AB61">
        <v>57</v>
      </c>
      <c r="AC61">
        <v>1067.31</v>
      </c>
      <c r="AD61">
        <f t="shared" si="19"/>
        <v>18.724736842105262</v>
      </c>
      <c r="AE61" s="294">
        <f t="shared" si="20"/>
        <v>76</v>
      </c>
    </row>
    <row r="62" spans="1:31" ht="21">
      <c r="A62" s="37">
        <v>10949</v>
      </c>
      <c r="B62" s="38">
        <v>60</v>
      </c>
      <c r="C62" s="38"/>
      <c r="D62" s="29" t="s">
        <v>350</v>
      </c>
      <c r="E62" s="29"/>
      <c r="F62" s="34">
        <v>1</v>
      </c>
      <c r="G62" s="34" t="s">
        <v>1380</v>
      </c>
      <c r="H62" s="46">
        <v>0</v>
      </c>
      <c r="I62" s="46">
        <v>0</v>
      </c>
      <c r="J62" s="208">
        <v>0</v>
      </c>
      <c r="K62" s="117">
        <f>(H62+I62+J62)/3*1.1</f>
        <v>0</v>
      </c>
      <c r="L62" s="368">
        <v>0</v>
      </c>
      <c r="M62" s="120">
        <f>K62-L62</f>
        <v>0</v>
      </c>
      <c r="N62" s="324">
        <v>14</v>
      </c>
      <c r="O62" s="426">
        <f t="shared" si="12"/>
        <v>0</v>
      </c>
      <c r="P62" s="33">
        <v>0</v>
      </c>
      <c r="Q62" s="35">
        <f t="shared" si="13"/>
        <v>0</v>
      </c>
      <c r="R62" s="34">
        <v>0</v>
      </c>
      <c r="S62" s="36">
        <f t="shared" si="14"/>
        <v>0</v>
      </c>
      <c r="T62" s="36">
        <v>0</v>
      </c>
      <c r="U62" s="271">
        <f t="shared" si="15"/>
        <v>0</v>
      </c>
      <c r="V62" s="37">
        <v>0</v>
      </c>
      <c r="W62" s="37">
        <f t="shared" si="16"/>
        <v>0</v>
      </c>
      <c r="X62" s="83"/>
      <c r="Y62" s="19">
        <f t="shared" si="17"/>
        <v>0</v>
      </c>
      <c r="Z62" s="19">
        <f t="shared" si="18"/>
        <v>0</v>
      </c>
      <c r="AA62">
        <f t="shared" si="11"/>
        <v>0</v>
      </c>
      <c r="AD62" t="e">
        <f t="shared" si="19"/>
        <v>#DIV/0!</v>
      </c>
      <c r="AE62" s="294">
        <f t="shared" si="20"/>
        <v>0</v>
      </c>
    </row>
    <row r="63" spans="1:31" ht="21">
      <c r="A63" s="37">
        <v>10949</v>
      </c>
      <c r="B63" s="34">
        <v>61</v>
      </c>
      <c r="C63" s="38"/>
      <c r="D63" s="29" t="s">
        <v>351</v>
      </c>
      <c r="E63" s="29"/>
      <c r="F63" s="34">
        <v>1</v>
      </c>
      <c r="G63" s="34" t="s">
        <v>1380</v>
      </c>
      <c r="H63" s="46">
        <v>3</v>
      </c>
      <c r="I63" s="46">
        <v>4</v>
      </c>
      <c r="J63" s="208">
        <v>13.333333333333334</v>
      </c>
      <c r="K63" s="117">
        <v>15</v>
      </c>
      <c r="L63" s="368">
        <v>5</v>
      </c>
      <c r="M63" s="120">
        <f>K63-L63</f>
        <v>10</v>
      </c>
      <c r="N63" s="46">
        <v>14</v>
      </c>
      <c r="O63" s="426">
        <f t="shared" si="12"/>
        <v>140</v>
      </c>
      <c r="P63" s="33">
        <v>0</v>
      </c>
      <c r="Q63" s="35">
        <f t="shared" si="13"/>
        <v>0</v>
      </c>
      <c r="R63" s="34">
        <v>10</v>
      </c>
      <c r="S63" s="36">
        <f t="shared" si="14"/>
        <v>140</v>
      </c>
      <c r="T63" s="36">
        <v>0</v>
      </c>
      <c r="U63" s="271">
        <f t="shared" si="15"/>
        <v>0</v>
      </c>
      <c r="V63" s="37">
        <v>0</v>
      </c>
      <c r="W63" s="37">
        <f t="shared" si="16"/>
        <v>0</v>
      </c>
      <c r="X63" s="83"/>
      <c r="Y63" s="19">
        <f t="shared" si="17"/>
        <v>0</v>
      </c>
      <c r="Z63" s="19">
        <f t="shared" si="18"/>
        <v>10</v>
      </c>
      <c r="AA63">
        <f t="shared" si="11"/>
        <v>2.5</v>
      </c>
      <c r="AB63">
        <v>10</v>
      </c>
      <c r="AC63">
        <v>140</v>
      </c>
      <c r="AD63">
        <f t="shared" si="19"/>
        <v>14</v>
      </c>
      <c r="AE63" s="294">
        <f t="shared" si="20"/>
        <v>13.333333333333334</v>
      </c>
    </row>
    <row r="64" spans="1:31" ht="21">
      <c r="A64" s="37">
        <v>10949</v>
      </c>
      <c r="B64" s="38">
        <v>62</v>
      </c>
      <c r="C64" s="38"/>
      <c r="D64" s="29" t="s">
        <v>352</v>
      </c>
      <c r="E64" s="29"/>
      <c r="F64" s="34">
        <v>1</v>
      </c>
      <c r="G64" s="34" t="s">
        <v>1380</v>
      </c>
      <c r="H64" s="46">
        <v>4</v>
      </c>
      <c r="I64" s="46">
        <v>28</v>
      </c>
      <c r="J64" s="208">
        <v>20</v>
      </c>
      <c r="K64" s="117">
        <v>20</v>
      </c>
      <c r="L64" s="368">
        <v>10</v>
      </c>
      <c r="M64" s="120">
        <f>K64-L64</f>
        <v>10</v>
      </c>
      <c r="N64" s="46">
        <v>14</v>
      </c>
      <c r="O64" s="426">
        <f t="shared" si="12"/>
        <v>140</v>
      </c>
      <c r="P64" s="33">
        <v>0</v>
      </c>
      <c r="Q64" s="35">
        <f t="shared" si="13"/>
        <v>0</v>
      </c>
      <c r="R64" s="34">
        <v>10</v>
      </c>
      <c r="S64" s="36">
        <f t="shared" si="14"/>
        <v>140</v>
      </c>
      <c r="T64" s="36">
        <v>0</v>
      </c>
      <c r="U64" s="271">
        <f t="shared" si="15"/>
        <v>0</v>
      </c>
      <c r="V64" s="271">
        <v>0</v>
      </c>
      <c r="W64" s="37">
        <f t="shared" si="16"/>
        <v>0</v>
      </c>
      <c r="X64" s="83"/>
      <c r="Y64" s="19">
        <f t="shared" si="17"/>
        <v>0</v>
      </c>
      <c r="Z64" s="19">
        <f t="shared" si="18"/>
        <v>10</v>
      </c>
      <c r="AA64">
        <f t="shared" si="11"/>
        <v>2.5</v>
      </c>
      <c r="AB64">
        <v>15</v>
      </c>
      <c r="AC64">
        <v>210</v>
      </c>
      <c r="AD64">
        <f t="shared" si="19"/>
        <v>14</v>
      </c>
      <c r="AE64" s="294">
        <f t="shared" si="20"/>
        <v>20</v>
      </c>
    </row>
    <row r="65" spans="1:31" ht="21">
      <c r="A65" s="37">
        <v>10949</v>
      </c>
      <c r="B65" s="38">
        <v>63</v>
      </c>
      <c r="C65" s="38"/>
      <c r="D65" s="29" t="s">
        <v>346</v>
      </c>
      <c r="E65" s="29"/>
      <c r="F65" s="34">
        <v>1</v>
      </c>
      <c r="G65" s="34" t="s">
        <v>1380</v>
      </c>
      <c r="H65" s="46">
        <v>227</v>
      </c>
      <c r="I65" s="46">
        <v>422</v>
      </c>
      <c r="J65" s="208">
        <v>438.6666666666667</v>
      </c>
      <c r="K65" s="117">
        <v>473</v>
      </c>
      <c r="L65" s="368">
        <v>73</v>
      </c>
      <c r="M65" s="120">
        <f>K65-L65</f>
        <v>400</v>
      </c>
      <c r="N65" s="46">
        <v>14</v>
      </c>
      <c r="O65" s="426">
        <f t="shared" si="12"/>
        <v>5600</v>
      </c>
      <c r="P65" s="33">
        <v>100</v>
      </c>
      <c r="Q65" s="35">
        <f t="shared" si="13"/>
        <v>1400</v>
      </c>
      <c r="R65" s="34">
        <v>100</v>
      </c>
      <c r="S65" s="36">
        <f t="shared" si="14"/>
        <v>1400</v>
      </c>
      <c r="T65" s="36">
        <v>100</v>
      </c>
      <c r="U65" s="271">
        <f t="shared" si="15"/>
        <v>1400</v>
      </c>
      <c r="V65" s="37">
        <v>100</v>
      </c>
      <c r="W65" s="37">
        <f t="shared" si="16"/>
        <v>1400</v>
      </c>
      <c r="X65" s="83"/>
      <c r="Y65" s="19">
        <f t="shared" si="17"/>
        <v>0</v>
      </c>
      <c r="Z65" s="19">
        <f t="shared" si="18"/>
        <v>400</v>
      </c>
      <c r="AA65">
        <f aca="true" t="shared" si="21" ref="AA65:AA96">M65/4</f>
        <v>100</v>
      </c>
      <c r="AB65">
        <v>329</v>
      </c>
      <c r="AC65">
        <v>4606</v>
      </c>
      <c r="AD65">
        <f t="shared" si="19"/>
        <v>14</v>
      </c>
      <c r="AE65" s="294">
        <f t="shared" si="20"/>
        <v>438.6666666666667</v>
      </c>
    </row>
    <row r="66" spans="1:31" ht="21">
      <c r="A66" s="37">
        <v>10949</v>
      </c>
      <c r="B66" s="38">
        <v>64</v>
      </c>
      <c r="C66" s="34"/>
      <c r="D66" s="29" t="s">
        <v>353</v>
      </c>
      <c r="E66" s="29"/>
      <c r="F66" s="34">
        <v>1</v>
      </c>
      <c r="G66" s="34" t="s">
        <v>1380</v>
      </c>
      <c r="H66" s="46">
        <v>13</v>
      </c>
      <c r="I66" s="46">
        <v>49</v>
      </c>
      <c r="J66" s="208">
        <v>45.33333333333333</v>
      </c>
      <c r="K66" s="117">
        <v>50</v>
      </c>
      <c r="L66" s="368">
        <v>20</v>
      </c>
      <c r="M66" s="120">
        <f>K66-L66</f>
        <v>30</v>
      </c>
      <c r="N66" s="46">
        <v>14</v>
      </c>
      <c r="O66" s="426">
        <f t="shared" si="12"/>
        <v>420</v>
      </c>
      <c r="P66" s="33">
        <v>0</v>
      </c>
      <c r="Q66" s="35">
        <f t="shared" si="13"/>
        <v>0</v>
      </c>
      <c r="R66" s="34">
        <v>0</v>
      </c>
      <c r="S66" s="36">
        <f t="shared" si="14"/>
        <v>0</v>
      </c>
      <c r="T66" s="36">
        <v>30</v>
      </c>
      <c r="U66" s="271">
        <f t="shared" si="15"/>
        <v>420</v>
      </c>
      <c r="V66" s="271">
        <v>0</v>
      </c>
      <c r="W66" s="37">
        <f t="shared" si="16"/>
        <v>0</v>
      </c>
      <c r="X66" s="83"/>
      <c r="Y66" s="19">
        <f t="shared" si="17"/>
        <v>0</v>
      </c>
      <c r="Z66" s="19">
        <f t="shared" si="18"/>
        <v>30</v>
      </c>
      <c r="AA66">
        <f t="shared" si="21"/>
        <v>7.5</v>
      </c>
      <c r="AB66">
        <v>34</v>
      </c>
      <c r="AC66">
        <v>476</v>
      </c>
      <c r="AD66">
        <f t="shared" si="19"/>
        <v>14</v>
      </c>
      <c r="AE66" s="294">
        <f t="shared" si="20"/>
        <v>45.33333333333333</v>
      </c>
    </row>
    <row r="67" spans="1:31" ht="21">
      <c r="A67" s="37">
        <v>10949</v>
      </c>
      <c r="B67" s="38">
        <v>65</v>
      </c>
      <c r="C67" s="38"/>
      <c r="D67" s="29" t="s">
        <v>347</v>
      </c>
      <c r="E67" s="29"/>
      <c r="F67" s="34">
        <v>1</v>
      </c>
      <c r="G67" s="34" t="s">
        <v>1380</v>
      </c>
      <c r="H67" s="46">
        <v>11</v>
      </c>
      <c r="I67" s="46">
        <v>0</v>
      </c>
      <c r="J67" s="208">
        <v>0</v>
      </c>
      <c r="K67" s="117">
        <f aca="true" t="shared" si="22" ref="K67:K78">(H67+I67+J67)/3*1.1</f>
        <v>4.033333333333333</v>
      </c>
      <c r="L67" s="368">
        <v>7</v>
      </c>
      <c r="M67" s="120">
        <v>0</v>
      </c>
      <c r="N67" s="46">
        <v>14</v>
      </c>
      <c r="O67" s="426">
        <v>0</v>
      </c>
      <c r="P67" s="33">
        <v>0</v>
      </c>
      <c r="Q67" s="35">
        <f aca="true" t="shared" si="23" ref="Q67:Q98">P67*N67</f>
        <v>0</v>
      </c>
      <c r="R67" s="33">
        <v>0</v>
      </c>
      <c r="S67" s="36">
        <f aca="true" t="shared" si="24" ref="S67:S98">R67*N67</f>
        <v>0</v>
      </c>
      <c r="T67" s="33">
        <v>0</v>
      </c>
      <c r="U67" s="271">
        <f aca="true" t="shared" si="25" ref="U67:U98">T67*N67</f>
        <v>0</v>
      </c>
      <c r="V67" s="33">
        <v>0</v>
      </c>
      <c r="W67" s="37">
        <f aca="true" t="shared" si="26" ref="W67:W98">V67*N67</f>
        <v>0</v>
      </c>
      <c r="X67" s="83"/>
      <c r="Y67" s="19">
        <f aca="true" t="shared" si="27" ref="Y67:Y98">M67-Z67</f>
        <v>0</v>
      </c>
      <c r="Z67" s="19">
        <f aca="true" t="shared" si="28" ref="Z67:Z98">P67+R67+T67+V67</f>
        <v>0</v>
      </c>
      <c r="AA67">
        <f t="shared" si="21"/>
        <v>0</v>
      </c>
      <c r="AD67" t="e">
        <f aca="true" t="shared" si="29" ref="AD67:AD98">AC67/AB67</f>
        <v>#DIV/0!</v>
      </c>
      <c r="AE67" s="294">
        <f aca="true" t="shared" si="30" ref="AE67:AE98">AB67/9*12</f>
        <v>0</v>
      </c>
    </row>
    <row r="68" spans="1:31" ht="21">
      <c r="A68" s="37">
        <v>10949</v>
      </c>
      <c r="B68" s="34">
        <v>66</v>
      </c>
      <c r="C68" s="38"/>
      <c r="D68" s="29" t="s">
        <v>348</v>
      </c>
      <c r="E68" s="29"/>
      <c r="F68" s="34">
        <v>1</v>
      </c>
      <c r="G68" s="34" t="s">
        <v>1380</v>
      </c>
      <c r="H68" s="46">
        <v>5</v>
      </c>
      <c r="I68" s="46">
        <v>2</v>
      </c>
      <c r="J68" s="208">
        <v>4</v>
      </c>
      <c r="K68" s="117">
        <f t="shared" si="22"/>
        <v>4.033333333333333</v>
      </c>
      <c r="L68" s="368">
        <v>5</v>
      </c>
      <c r="M68" s="120">
        <v>0</v>
      </c>
      <c r="N68" s="46">
        <v>14</v>
      </c>
      <c r="O68" s="426">
        <f aca="true" t="shared" si="31" ref="O68:O99">N68*M68</f>
        <v>0</v>
      </c>
      <c r="P68" s="33">
        <v>0</v>
      </c>
      <c r="Q68" s="35">
        <f t="shared" si="23"/>
        <v>0</v>
      </c>
      <c r="R68" s="33">
        <v>0</v>
      </c>
      <c r="S68" s="36">
        <f t="shared" si="24"/>
        <v>0</v>
      </c>
      <c r="T68" s="33">
        <v>0</v>
      </c>
      <c r="U68" s="271">
        <f t="shared" si="25"/>
        <v>0</v>
      </c>
      <c r="V68" s="33">
        <v>0</v>
      </c>
      <c r="W68" s="37">
        <f t="shared" si="26"/>
        <v>0</v>
      </c>
      <c r="X68" s="83"/>
      <c r="Y68" s="19">
        <f t="shared" si="27"/>
        <v>0</v>
      </c>
      <c r="Z68" s="19">
        <f t="shared" si="28"/>
        <v>0</v>
      </c>
      <c r="AA68">
        <f t="shared" si="21"/>
        <v>0</v>
      </c>
      <c r="AB68">
        <v>3</v>
      </c>
      <c r="AC68">
        <v>42</v>
      </c>
      <c r="AD68">
        <f t="shared" si="29"/>
        <v>14</v>
      </c>
      <c r="AE68" s="294">
        <f t="shared" si="30"/>
        <v>4</v>
      </c>
    </row>
    <row r="69" spans="1:31" ht="21">
      <c r="A69" s="37">
        <v>10949</v>
      </c>
      <c r="B69" s="38">
        <v>67</v>
      </c>
      <c r="C69" s="38"/>
      <c r="D69" s="29" t="s">
        <v>349</v>
      </c>
      <c r="E69" s="29"/>
      <c r="F69" s="34">
        <v>1</v>
      </c>
      <c r="G69" s="34" t="s">
        <v>1380</v>
      </c>
      <c r="H69" s="46">
        <v>16</v>
      </c>
      <c r="I69" s="46">
        <v>5</v>
      </c>
      <c r="J69" s="208">
        <v>22.666666666666664</v>
      </c>
      <c r="K69" s="117">
        <f t="shared" si="22"/>
        <v>16.011111111111113</v>
      </c>
      <c r="L69" s="368">
        <v>1</v>
      </c>
      <c r="M69" s="120">
        <v>15</v>
      </c>
      <c r="N69" s="46">
        <v>14</v>
      </c>
      <c r="O69" s="426">
        <f t="shared" si="31"/>
        <v>210</v>
      </c>
      <c r="P69" s="34">
        <v>15</v>
      </c>
      <c r="Q69" s="35">
        <f t="shared" si="23"/>
        <v>210</v>
      </c>
      <c r="R69" s="34">
        <v>0</v>
      </c>
      <c r="S69" s="36">
        <f t="shared" si="24"/>
        <v>0</v>
      </c>
      <c r="T69" s="36">
        <v>0</v>
      </c>
      <c r="U69" s="271">
        <f t="shared" si="25"/>
        <v>0</v>
      </c>
      <c r="V69" s="37">
        <v>0</v>
      </c>
      <c r="W69" s="37">
        <f t="shared" si="26"/>
        <v>0</v>
      </c>
      <c r="X69" s="83"/>
      <c r="Y69" s="19">
        <f t="shared" si="27"/>
        <v>0</v>
      </c>
      <c r="Z69" s="19">
        <f t="shared" si="28"/>
        <v>15</v>
      </c>
      <c r="AA69">
        <f t="shared" si="21"/>
        <v>3.75</v>
      </c>
      <c r="AB69">
        <v>17</v>
      </c>
      <c r="AC69">
        <v>238</v>
      </c>
      <c r="AD69">
        <f t="shared" si="29"/>
        <v>14</v>
      </c>
      <c r="AE69" s="294">
        <f t="shared" si="30"/>
        <v>22.666666666666664</v>
      </c>
    </row>
    <row r="70" spans="1:31" ht="21">
      <c r="A70" s="37">
        <v>10949</v>
      </c>
      <c r="B70" s="38">
        <v>68</v>
      </c>
      <c r="C70" s="38"/>
      <c r="D70" s="29" t="s">
        <v>354</v>
      </c>
      <c r="E70" s="29"/>
      <c r="F70" s="34">
        <v>1</v>
      </c>
      <c r="G70" s="34" t="s">
        <v>1381</v>
      </c>
      <c r="H70" s="46">
        <v>574</v>
      </c>
      <c r="I70" s="46">
        <v>607</v>
      </c>
      <c r="J70" s="208">
        <v>596</v>
      </c>
      <c r="K70" s="117">
        <f t="shared" si="22"/>
        <v>651.5666666666667</v>
      </c>
      <c r="L70" s="368">
        <v>52</v>
      </c>
      <c r="M70" s="120">
        <v>600</v>
      </c>
      <c r="N70" s="46">
        <v>53.5</v>
      </c>
      <c r="O70" s="426">
        <f t="shared" si="31"/>
        <v>32100</v>
      </c>
      <c r="P70" s="33">
        <v>150</v>
      </c>
      <c r="Q70" s="35">
        <f t="shared" si="23"/>
        <v>8025</v>
      </c>
      <c r="R70" s="34">
        <v>150</v>
      </c>
      <c r="S70" s="36">
        <f t="shared" si="24"/>
        <v>8025</v>
      </c>
      <c r="T70" s="36">
        <v>150</v>
      </c>
      <c r="U70" s="271">
        <f t="shared" si="25"/>
        <v>8025</v>
      </c>
      <c r="V70" s="37">
        <v>150</v>
      </c>
      <c r="W70" s="37">
        <f t="shared" si="26"/>
        <v>8025</v>
      </c>
      <c r="X70" s="83"/>
      <c r="Y70" s="19">
        <f t="shared" si="27"/>
        <v>0</v>
      </c>
      <c r="Z70" s="19">
        <f t="shared" si="28"/>
        <v>600</v>
      </c>
      <c r="AA70">
        <f t="shared" si="21"/>
        <v>150</v>
      </c>
      <c r="AB70">
        <v>447</v>
      </c>
      <c r="AC70">
        <v>20566.46999999999</v>
      </c>
      <c r="AD70">
        <f t="shared" si="29"/>
        <v>46.00999999999998</v>
      </c>
      <c r="AE70" s="294">
        <f t="shared" si="30"/>
        <v>596</v>
      </c>
    </row>
    <row r="71" spans="1:31" ht="21">
      <c r="A71" s="37">
        <v>10949</v>
      </c>
      <c r="B71" s="38">
        <v>69</v>
      </c>
      <c r="C71" s="34"/>
      <c r="D71" s="29" t="s">
        <v>449</v>
      </c>
      <c r="E71" s="29"/>
      <c r="F71" s="34">
        <v>1</v>
      </c>
      <c r="G71" s="34" t="s">
        <v>1381</v>
      </c>
      <c r="H71" s="46">
        <v>85</v>
      </c>
      <c r="I71" s="46">
        <v>91</v>
      </c>
      <c r="J71" s="208">
        <v>70.66666666666667</v>
      </c>
      <c r="K71" s="117">
        <f t="shared" si="22"/>
        <v>90.44444444444446</v>
      </c>
      <c r="L71" s="368">
        <v>182</v>
      </c>
      <c r="M71" s="120">
        <v>0</v>
      </c>
      <c r="N71" s="46">
        <v>53.5</v>
      </c>
      <c r="O71" s="426">
        <f t="shared" si="31"/>
        <v>0</v>
      </c>
      <c r="P71" s="33">
        <v>0</v>
      </c>
      <c r="Q71" s="35">
        <f t="shared" si="23"/>
        <v>0</v>
      </c>
      <c r="R71" s="33">
        <v>0</v>
      </c>
      <c r="S71" s="36">
        <f t="shared" si="24"/>
        <v>0</v>
      </c>
      <c r="T71" s="33">
        <v>0</v>
      </c>
      <c r="U71" s="271">
        <f t="shared" si="25"/>
        <v>0</v>
      </c>
      <c r="V71" s="33">
        <v>0</v>
      </c>
      <c r="W71" s="37">
        <f t="shared" si="26"/>
        <v>0</v>
      </c>
      <c r="X71" s="83"/>
      <c r="Y71" s="19">
        <f t="shared" si="27"/>
        <v>0</v>
      </c>
      <c r="Z71" s="19">
        <f t="shared" si="28"/>
        <v>0</v>
      </c>
      <c r="AA71">
        <f t="shared" si="21"/>
        <v>0</v>
      </c>
      <c r="AB71">
        <v>53</v>
      </c>
      <c r="AC71">
        <v>2495.239999999999</v>
      </c>
      <c r="AD71">
        <f t="shared" si="29"/>
        <v>47.07999999999998</v>
      </c>
      <c r="AE71" s="294">
        <f t="shared" si="30"/>
        <v>70.66666666666667</v>
      </c>
    </row>
    <row r="72" spans="1:31" ht="21">
      <c r="A72" s="37">
        <v>10949</v>
      </c>
      <c r="B72" s="38">
        <v>70</v>
      </c>
      <c r="C72" s="38"/>
      <c r="D72" s="29" t="s">
        <v>620</v>
      </c>
      <c r="E72" s="29"/>
      <c r="F72" s="34">
        <v>1</v>
      </c>
      <c r="G72" s="34" t="s">
        <v>1381</v>
      </c>
      <c r="H72" s="33">
        <v>35</v>
      </c>
      <c r="I72" s="46">
        <v>4</v>
      </c>
      <c r="J72" s="208">
        <v>50.66666666666667</v>
      </c>
      <c r="K72" s="117">
        <f t="shared" si="22"/>
        <v>32.87777777777778</v>
      </c>
      <c r="L72" s="368">
        <v>83</v>
      </c>
      <c r="M72" s="120">
        <v>0</v>
      </c>
      <c r="N72" s="46">
        <v>53.5</v>
      </c>
      <c r="O72" s="426">
        <f t="shared" si="31"/>
        <v>0</v>
      </c>
      <c r="P72" s="33">
        <v>0</v>
      </c>
      <c r="Q72" s="35">
        <f t="shared" si="23"/>
        <v>0</v>
      </c>
      <c r="R72" s="33">
        <v>0</v>
      </c>
      <c r="S72" s="36">
        <f t="shared" si="24"/>
        <v>0</v>
      </c>
      <c r="T72" s="33">
        <v>0</v>
      </c>
      <c r="U72" s="271">
        <f t="shared" si="25"/>
        <v>0</v>
      </c>
      <c r="V72" s="33">
        <v>0</v>
      </c>
      <c r="W72" s="37">
        <f t="shared" si="26"/>
        <v>0</v>
      </c>
      <c r="X72" s="83"/>
      <c r="Y72" s="19">
        <f t="shared" si="27"/>
        <v>0</v>
      </c>
      <c r="Z72" s="19">
        <f t="shared" si="28"/>
        <v>0</v>
      </c>
      <c r="AA72">
        <f t="shared" si="21"/>
        <v>0</v>
      </c>
      <c r="AB72">
        <v>38</v>
      </c>
      <c r="AC72">
        <v>1832.8600000000001</v>
      </c>
      <c r="AD72">
        <f t="shared" si="29"/>
        <v>48.23315789473685</v>
      </c>
      <c r="AE72" s="294">
        <f t="shared" si="30"/>
        <v>50.66666666666667</v>
      </c>
    </row>
    <row r="73" spans="1:31" ht="21">
      <c r="A73" s="37">
        <v>10949</v>
      </c>
      <c r="B73" s="34">
        <v>71</v>
      </c>
      <c r="C73" s="38"/>
      <c r="D73" s="29" t="s">
        <v>355</v>
      </c>
      <c r="E73" s="29"/>
      <c r="F73" s="34">
        <v>1</v>
      </c>
      <c r="G73" s="34" t="s">
        <v>1381</v>
      </c>
      <c r="H73" s="46">
        <v>696</v>
      </c>
      <c r="I73" s="46">
        <v>748</v>
      </c>
      <c r="J73" s="208">
        <v>626.6666666666666</v>
      </c>
      <c r="K73" s="117">
        <f t="shared" si="22"/>
        <v>759.2444444444444</v>
      </c>
      <c r="L73" s="368">
        <v>59</v>
      </c>
      <c r="M73" s="120">
        <v>700</v>
      </c>
      <c r="N73" s="46">
        <v>53.5</v>
      </c>
      <c r="O73" s="426">
        <f t="shared" si="31"/>
        <v>37450</v>
      </c>
      <c r="P73" s="33">
        <v>180</v>
      </c>
      <c r="Q73" s="35">
        <f t="shared" si="23"/>
        <v>9630</v>
      </c>
      <c r="R73" s="34">
        <v>180</v>
      </c>
      <c r="S73" s="36">
        <f t="shared" si="24"/>
        <v>9630</v>
      </c>
      <c r="T73" s="36">
        <v>180</v>
      </c>
      <c r="U73" s="271">
        <f t="shared" si="25"/>
        <v>9630</v>
      </c>
      <c r="V73" s="37">
        <v>160</v>
      </c>
      <c r="W73" s="37">
        <f t="shared" si="26"/>
        <v>8560</v>
      </c>
      <c r="X73" s="83"/>
      <c r="Y73" s="19">
        <f t="shared" si="27"/>
        <v>0</v>
      </c>
      <c r="Z73" s="19">
        <f t="shared" si="28"/>
        <v>700</v>
      </c>
      <c r="AA73">
        <f t="shared" si="21"/>
        <v>175</v>
      </c>
      <c r="AB73">
        <v>470</v>
      </c>
      <c r="AC73">
        <v>22127.600000000024</v>
      </c>
      <c r="AD73">
        <f t="shared" si="29"/>
        <v>47.08000000000005</v>
      </c>
      <c r="AE73" s="294">
        <f t="shared" si="30"/>
        <v>626.6666666666666</v>
      </c>
    </row>
    <row r="74" spans="1:31" ht="21">
      <c r="A74" s="37">
        <v>10949</v>
      </c>
      <c r="B74" s="38">
        <v>72</v>
      </c>
      <c r="C74" s="38"/>
      <c r="D74" s="29" t="s">
        <v>356</v>
      </c>
      <c r="E74" s="29"/>
      <c r="F74" s="34">
        <v>1</v>
      </c>
      <c r="G74" s="34" t="s">
        <v>1381</v>
      </c>
      <c r="H74" s="46">
        <v>39</v>
      </c>
      <c r="I74" s="46">
        <v>59</v>
      </c>
      <c r="J74" s="208">
        <v>29.333333333333336</v>
      </c>
      <c r="K74" s="117">
        <f t="shared" si="22"/>
        <v>46.6888888888889</v>
      </c>
      <c r="L74" s="368">
        <v>17</v>
      </c>
      <c r="M74" s="120">
        <v>30</v>
      </c>
      <c r="N74" s="46">
        <v>53.5</v>
      </c>
      <c r="O74" s="426">
        <f t="shared" si="31"/>
        <v>1605</v>
      </c>
      <c r="P74" s="34">
        <v>0</v>
      </c>
      <c r="Q74" s="35">
        <f t="shared" si="23"/>
        <v>0</v>
      </c>
      <c r="R74" s="34">
        <v>30</v>
      </c>
      <c r="S74" s="36">
        <f t="shared" si="24"/>
        <v>1605</v>
      </c>
      <c r="T74" s="36">
        <v>0</v>
      </c>
      <c r="U74" s="271">
        <f t="shared" si="25"/>
        <v>0</v>
      </c>
      <c r="V74" s="37">
        <v>0</v>
      </c>
      <c r="W74" s="37">
        <f t="shared" si="26"/>
        <v>0</v>
      </c>
      <c r="X74" s="83"/>
      <c r="Y74" s="19">
        <f t="shared" si="27"/>
        <v>0</v>
      </c>
      <c r="Z74" s="19">
        <f t="shared" si="28"/>
        <v>30</v>
      </c>
      <c r="AA74">
        <f t="shared" si="21"/>
        <v>7.5</v>
      </c>
      <c r="AB74">
        <v>22</v>
      </c>
      <c r="AC74">
        <v>1035.76</v>
      </c>
      <c r="AD74">
        <f t="shared" si="29"/>
        <v>47.08</v>
      </c>
      <c r="AE74" s="294">
        <f t="shared" si="30"/>
        <v>29.333333333333336</v>
      </c>
    </row>
    <row r="75" spans="1:31" ht="21">
      <c r="A75" s="37">
        <v>10949</v>
      </c>
      <c r="B75" s="38">
        <v>73</v>
      </c>
      <c r="C75" s="38"/>
      <c r="D75" s="29" t="s">
        <v>357</v>
      </c>
      <c r="E75" s="29"/>
      <c r="F75" s="34">
        <v>1</v>
      </c>
      <c r="G75" s="34" t="s">
        <v>1381</v>
      </c>
      <c r="H75" s="46">
        <v>618</v>
      </c>
      <c r="I75" s="46">
        <v>534</v>
      </c>
      <c r="J75" s="208">
        <v>516</v>
      </c>
      <c r="K75" s="117">
        <f t="shared" si="22"/>
        <v>611.6</v>
      </c>
      <c r="L75" s="368">
        <v>12</v>
      </c>
      <c r="M75" s="120">
        <v>600</v>
      </c>
      <c r="N75" s="46">
        <v>53.5</v>
      </c>
      <c r="O75" s="426">
        <f t="shared" si="31"/>
        <v>32100</v>
      </c>
      <c r="P75" s="33">
        <v>150</v>
      </c>
      <c r="Q75" s="35">
        <f t="shared" si="23"/>
        <v>8025</v>
      </c>
      <c r="R75" s="34">
        <v>150</v>
      </c>
      <c r="S75" s="36">
        <f t="shared" si="24"/>
        <v>8025</v>
      </c>
      <c r="T75" s="36">
        <v>150</v>
      </c>
      <c r="U75" s="271">
        <f t="shared" si="25"/>
        <v>8025</v>
      </c>
      <c r="V75" s="37">
        <v>150</v>
      </c>
      <c r="W75" s="37">
        <f t="shared" si="26"/>
        <v>8025</v>
      </c>
      <c r="X75" s="83"/>
      <c r="Y75" s="19">
        <f t="shared" si="27"/>
        <v>0</v>
      </c>
      <c r="Z75" s="19">
        <f t="shared" si="28"/>
        <v>600</v>
      </c>
      <c r="AA75">
        <f t="shared" si="21"/>
        <v>150</v>
      </c>
      <c r="AB75">
        <v>387</v>
      </c>
      <c r="AC75">
        <v>18219.96000000001</v>
      </c>
      <c r="AD75">
        <f t="shared" si="29"/>
        <v>47.08000000000003</v>
      </c>
      <c r="AE75" s="294">
        <f t="shared" si="30"/>
        <v>516</v>
      </c>
    </row>
    <row r="76" spans="1:31" ht="21">
      <c r="A76" s="37">
        <v>10949</v>
      </c>
      <c r="B76" s="38">
        <v>74</v>
      </c>
      <c r="C76" s="34"/>
      <c r="D76" s="29" t="s">
        <v>358</v>
      </c>
      <c r="E76" s="29"/>
      <c r="F76" s="34">
        <v>1</v>
      </c>
      <c r="G76" s="34" t="s">
        <v>1381</v>
      </c>
      <c r="H76" s="46">
        <v>144</v>
      </c>
      <c r="I76" s="46">
        <v>136</v>
      </c>
      <c r="J76" s="208">
        <v>174.66666666666666</v>
      </c>
      <c r="K76" s="117">
        <f t="shared" si="22"/>
        <v>166.7111111111111</v>
      </c>
      <c r="L76" s="368">
        <v>27</v>
      </c>
      <c r="M76" s="120">
        <v>140</v>
      </c>
      <c r="N76" s="46">
        <v>53.5</v>
      </c>
      <c r="O76" s="426">
        <f t="shared" si="31"/>
        <v>7490</v>
      </c>
      <c r="P76" s="33">
        <v>40</v>
      </c>
      <c r="Q76" s="35">
        <f t="shared" si="23"/>
        <v>2140</v>
      </c>
      <c r="R76" s="34">
        <v>40</v>
      </c>
      <c r="S76" s="36">
        <f t="shared" si="24"/>
        <v>2140</v>
      </c>
      <c r="T76" s="36">
        <v>40</v>
      </c>
      <c r="U76" s="271">
        <f t="shared" si="25"/>
        <v>2140</v>
      </c>
      <c r="V76" s="37">
        <v>20</v>
      </c>
      <c r="W76" s="37">
        <f t="shared" si="26"/>
        <v>1070</v>
      </c>
      <c r="X76" s="83"/>
      <c r="Y76" s="19">
        <f t="shared" si="27"/>
        <v>0</v>
      </c>
      <c r="Z76" s="19">
        <f t="shared" si="28"/>
        <v>140</v>
      </c>
      <c r="AA76">
        <f t="shared" si="21"/>
        <v>35</v>
      </c>
      <c r="AB76">
        <v>131</v>
      </c>
      <c r="AC76">
        <v>6167.479999999994</v>
      </c>
      <c r="AD76">
        <f t="shared" si="29"/>
        <v>47.079999999999956</v>
      </c>
      <c r="AE76" s="294">
        <f t="shared" si="30"/>
        <v>174.66666666666666</v>
      </c>
    </row>
    <row r="77" spans="1:31" ht="21">
      <c r="A77" s="37">
        <v>10949</v>
      </c>
      <c r="B77" s="38">
        <v>75</v>
      </c>
      <c r="C77" s="38"/>
      <c r="D77" s="29" t="s">
        <v>485</v>
      </c>
      <c r="E77" s="29"/>
      <c r="F77" s="34">
        <v>1</v>
      </c>
      <c r="G77" s="34" t="s">
        <v>1381</v>
      </c>
      <c r="H77" s="46">
        <v>21</v>
      </c>
      <c r="I77" s="46">
        <v>0</v>
      </c>
      <c r="J77" s="208">
        <v>17.333333333333332</v>
      </c>
      <c r="K77" s="117">
        <f t="shared" si="22"/>
        <v>14.055555555555555</v>
      </c>
      <c r="L77" s="368">
        <v>37</v>
      </c>
      <c r="M77" s="120">
        <v>0</v>
      </c>
      <c r="N77" s="46">
        <v>53.5</v>
      </c>
      <c r="O77" s="426">
        <f t="shared" si="31"/>
        <v>0</v>
      </c>
      <c r="P77" s="33">
        <v>0</v>
      </c>
      <c r="Q77" s="35">
        <f t="shared" si="23"/>
        <v>0</v>
      </c>
      <c r="R77" s="34">
        <v>0</v>
      </c>
      <c r="S77" s="36">
        <f t="shared" si="24"/>
        <v>0</v>
      </c>
      <c r="T77" s="36">
        <v>0</v>
      </c>
      <c r="U77" s="271">
        <f t="shared" si="25"/>
        <v>0</v>
      </c>
      <c r="V77" s="37">
        <v>0</v>
      </c>
      <c r="W77" s="37">
        <f t="shared" si="26"/>
        <v>0</v>
      </c>
      <c r="X77" s="83"/>
      <c r="Y77" s="19">
        <f t="shared" si="27"/>
        <v>0</v>
      </c>
      <c r="Z77" s="19">
        <f t="shared" si="28"/>
        <v>0</v>
      </c>
      <c r="AA77">
        <f t="shared" si="21"/>
        <v>0</v>
      </c>
      <c r="AB77">
        <v>13</v>
      </c>
      <c r="AC77">
        <v>695.5</v>
      </c>
      <c r="AD77">
        <f t="shared" si="29"/>
        <v>53.5</v>
      </c>
      <c r="AE77" s="294">
        <f t="shared" si="30"/>
        <v>17.333333333333332</v>
      </c>
    </row>
    <row r="78" spans="1:31" ht="21">
      <c r="A78" s="37">
        <v>10949</v>
      </c>
      <c r="B78" s="34">
        <v>76</v>
      </c>
      <c r="C78" s="38"/>
      <c r="D78" s="29" t="s">
        <v>359</v>
      </c>
      <c r="E78" s="29"/>
      <c r="F78" s="34">
        <v>1</v>
      </c>
      <c r="G78" s="34" t="s">
        <v>1381</v>
      </c>
      <c r="H78" s="46">
        <v>180</v>
      </c>
      <c r="I78" s="46">
        <v>173</v>
      </c>
      <c r="J78" s="208">
        <v>120</v>
      </c>
      <c r="K78" s="117">
        <f t="shared" si="22"/>
        <v>173.43333333333334</v>
      </c>
      <c r="L78" s="368">
        <v>33</v>
      </c>
      <c r="M78" s="120">
        <v>140</v>
      </c>
      <c r="N78" s="46">
        <v>53.5</v>
      </c>
      <c r="O78" s="426">
        <f t="shared" si="31"/>
        <v>7490</v>
      </c>
      <c r="P78" s="33">
        <v>40</v>
      </c>
      <c r="Q78" s="35">
        <f t="shared" si="23"/>
        <v>2140</v>
      </c>
      <c r="R78" s="34">
        <v>40</v>
      </c>
      <c r="S78" s="36">
        <f t="shared" si="24"/>
        <v>2140</v>
      </c>
      <c r="T78" s="36">
        <v>40</v>
      </c>
      <c r="U78" s="271">
        <f t="shared" si="25"/>
        <v>2140</v>
      </c>
      <c r="V78" s="37">
        <v>20</v>
      </c>
      <c r="W78" s="37">
        <f t="shared" si="26"/>
        <v>1070</v>
      </c>
      <c r="X78" s="83"/>
      <c r="Y78" s="19">
        <f t="shared" si="27"/>
        <v>0</v>
      </c>
      <c r="Z78" s="19">
        <f t="shared" si="28"/>
        <v>140</v>
      </c>
      <c r="AA78">
        <f t="shared" si="21"/>
        <v>35</v>
      </c>
      <c r="AB78">
        <v>90</v>
      </c>
      <c r="AC78">
        <v>4237.199999999998</v>
      </c>
      <c r="AD78">
        <f t="shared" si="29"/>
        <v>47.07999999999998</v>
      </c>
      <c r="AE78" s="294">
        <f t="shared" si="30"/>
        <v>120</v>
      </c>
    </row>
    <row r="79" spans="1:31" ht="21">
      <c r="A79" s="37">
        <v>10949</v>
      </c>
      <c r="B79" s="38">
        <v>77</v>
      </c>
      <c r="C79" s="38"/>
      <c r="D79" s="29" t="s">
        <v>1563</v>
      </c>
      <c r="E79" s="29"/>
      <c r="F79" s="34">
        <v>1</v>
      </c>
      <c r="G79" s="34" t="s">
        <v>426</v>
      </c>
      <c r="H79" s="46">
        <v>25</v>
      </c>
      <c r="I79" s="46">
        <v>107</v>
      </c>
      <c r="J79" s="208">
        <v>68</v>
      </c>
      <c r="K79" s="117">
        <v>90</v>
      </c>
      <c r="L79" s="419">
        <v>18</v>
      </c>
      <c r="M79" s="120">
        <v>72</v>
      </c>
      <c r="N79" s="75">
        <v>62.4164</v>
      </c>
      <c r="O79" s="426">
        <f t="shared" si="31"/>
        <v>4493.9808</v>
      </c>
      <c r="P79" s="33">
        <v>36</v>
      </c>
      <c r="Q79" s="35">
        <f t="shared" si="23"/>
        <v>2246.9904</v>
      </c>
      <c r="R79" s="34">
        <v>0</v>
      </c>
      <c r="S79" s="36">
        <f t="shared" si="24"/>
        <v>0</v>
      </c>
      <c r="T79" s="36">
        <v>36</v>
      </c>
      <c r="U79" s="271">
        <f t="shared" si="25"/>
        <v>2246.9904</v>
      </c>
      <c r="V79" s="37">
        <v>0</v>
      </c>
      <c r="W79" s="37">
        <f t="shared" si="26"/>
        <v>0</v>
      </c>
      <c r="X79" s="83"/>
      <c r="Y79" s="19">
        <f t="shared" si="27"/>
        <v>0</v>
      </c>
      <c r="Z79" s="19">
        <f t="shared" si="28"/>
        <v>72</v>
      </c>
      <c r="AA79">
        <f t="shared" si="21"/>
        <v>18</v>
      </c>
      <c r="AB79">
        <v>51</v>
      </c>
      <c r="AC79">
        <v>3183.2499999999995</v>
      </c>
      <c r="AD79">
        <f t="shared" si="29"/>
        <v>62.41666666666666</v>
      </c>
      <c r="AE79" s="294">
        <f t="shared" si="30"/>
        <v>68</v>
      </c>
    </row>
    <row r="80" spans="1:31" ht="21">
      <c r="A80" s="37">
        <v>10949</v>
      </c>
      <c r="B80" s="38">
        <v>78</v>
      </c>
      <c r="C80" s="38"/>
      <c r="D80" s="29" t="s">
        <v>1564</v>
      </c>
      <c r="E80" s="29"/>
      <c r="F80" s="34">
        <v>1</v>
      </c>
      <c r="G80" s="34" t="s">
        <v>426</v>
      </c>
      <c r="H80" s="46">
        <v>859</v>
      </c>
      <c r="I80" s="46">
        <v>1110</v>
      </c>
      <c r="J80" s="208">
        <v>758.6666666666666</v>
      </c>
      <c r="K80" s="117">
        <f>(H80+I80+J80)/3*1.1</f>
        <v>1000.1444444444445</v>
      </c>
      <c r="L80" s="419">
        <v>136</v>
      </c>
      <c r="M80" s="120">
        <v>864</v>
      </c>
      <c r="N80" s="75">
        <v>25.7692</v>
      </c>
      <c r="O80" s="426">
        <f t="shared" si="31"/>
        <v>22264.5888</v>
      </c>
      <c r="P80" s="33">
        <v>216</v>
      </c>
      <c r="Q80" s="35">
        <f t="shared" si="23"/>
        <v>5566.1472</v>
      </c>
      <c r="R80" s="34">
        <v>216</v>
      </c>
      <c r="S80" s="36">
        <f t="shared" si="24"/>
        <v>5566.1472</v>
      </c>
      <c r="T80" s="36">
        <v>216</v>
      </c>
      <c r="U80" s="271">
        <f t="shared" si="25"/>
        <v>5566.1472</v>
      </c>
      <c r="V80" s="37">
        <v>216</v>
      </c>
      <c r="W80" s="37">
        <f t="shared" si="26"/>
        <v>5566.1472</v>
      </c>
      <c r="X80" s="83"/>
      <c r="Y80" s="19">
        <f t="shared" si="27"/>
        <v>0</v>
      </c>
      <c r="Z80" s="19">
        <f t="shared" si="28"/>
        <v>864</v>
      </c>
      <c r="AA80">
        <f t="shared" si="21"/>
        <v>216</v>
      </c>
      <c r="AB80">
        <v>569</v>
      </c>
      <c r="AC80">
        <v>14662.660000000005</v>
      </c>
      <c r="AD80">
        <f t="shared" si="29"/>
        <v>25.769173989455194</v>
      </c>
      <c r="AE80" s="294">
        <f t="shared" si="30"/>
        <v>758.6666666666666</v>
      </c>
    </row>
    <row r="81" spans="1:31" ht="21">
      <c r="A81" s="37">
        <v>10949</v>
      </c>
      <c r="B81" s="38">
        <v>79</v>
      </c>
      <c r="C81" s="34"/>
      <c r="D81" s="29" t="s">
        <v>1565</v>
      </c>
      <c r="E81" s="29"/>
      <c r="F81" s="34">
        <v>1</v>
      </c>
      <c r="G81" s="34" t="s">
        <v>426</v>
      </c>
      <c r="H81" s="46">
        <v>787</v>
      </c>
      <c r="I81" s="46">
        <v>737</v>
      </c>
      <c r="J81" s="208">
        <v>658.6666666666666</v>
      </c>
      <c r="K81" s="117">
        <f>(H81+I81+J81)/3*1.1</f>
        <v>800.3111111111111</v>
      </c>
      <c r="L81" s="419">
        <v>80</v>
      </c>
      <c r="M81" s="120">
        <v>720</v>
      </c>
      <c r="N81" s="75">
        <v>26.6608</v>
      </c>
      <c r="O81" s="426">
        <f t="shared" si="31"/>
        <v>19195.775999999998</v>
      </c>
      <c r="P81" s="33">
        <v>180</v>
      </c>
      <c r="Q81" s="35">
        <f t="shared" si="23"/>
        <v>4798.9439999999995</v>
      </c>
      <c r="R81" s="34">
        <v>180</v>
      </c>
      <c r="S81" s="36">
        <f t="shared" si="24"/>
        <v>4798.9439999999995</v>
      </c>
      <c r="T81" s="36">
        <v>180</v>
      </c>
      <c r="U81" s="271">
        <f t="shared" si="25"/>
        <v>4798.9439999999995</v>
      </c>
      <c r="V81" s="37">
        <v>180</v>
      </c>
      <c r="W81" s="37">
        <f t="shared" si="26"/>
        <v>4798.9439999999995</v>
      </c>
      <c r="X81" s="83"/>
      <c r="Y81" s="19">
        <f t="shared" si="27"/>
        <v>0</v>
      </c>
      <c r="Z81" s="19">
        <f t="shared" si="28"/>
        <v>720</v>
      </c>
      <c r="AA81">
        <f t="shared" si="21"/>
        <v>180</v>
      </c>
      <c r="AB81">
        <v>494</v>
      </c>
      <c r="AC81">
        <v>13558.869999999999</v>
      </c>
      <c r="AD81">
        <f t="shared" si="29"/>
        <v>27.447105263157894</v>
      </c>
      <c r="AE81" s="294">
        <f t="shared" si="30"/>
        <v>658.6666666666666</v>
      </c>
    </row>
    <row r="82" spans="1:31" ht="21">
      <c r="A82" s="37">
        <v>10949</v>
      </c>
      <c r="B82" s="38">
        <v>80</v>
      </c>
      <c r="C82" s="38"/>
      <c r="D82" s="29" t="s">
        <v>1566</v>
      </c>
      <c r="E82" s="29"/>
      <c r="F82" s="34">
        <v>1</v>
      </c>
      <c r="G82" s="34" t="s">
        <v>426</v>
      </c>
      <c r="H82" s="46">
        <v>227</v>
      </c>
      <c r="I82" s="46">
        <v>330</v>
      </c>
      <c r="J82" s="208">
        <v>226.66666666666669</v>
      </c>
      <c r="K82" s="117">
        <v>289</v>
      </c>
      <c r="L82" s="419">
        <v>1</v>
      </c>
      <c r="M82" s="120">
        <v>288</v>
      </c>
      <c r="N82" s="75">
        <v>27.6417</v>
      </c>
      <c r="O82" s="426">
        <f t="shared" si="31"/>
        <v>7960.8096000000005</v>
      </c>
      <c r="P82" s="33">
        <v>72</v>
      </c>
      <c r="Q82" s="35">
        <f t="shared" si="23"/>
        <v>1990.2024000000001</v>
      </c>
      <c r="R82" s="34">
        <v>72</v>
      </c>
      <c r="S82" s="36">
        <f t="shared" si="24"/>
        <v>1990.2024000000001</v>
      </c>
      <c r="T82" s="36">
        <v>72</v>
      </c>
      <c r="U82" s="271">
        <f t="shared" si="25"/>
        <v>1990.2024000000001</v>
      </c>
      <c r="V82" s="37">
        <v>72</v>
      </c>
      <c r="W82" s="37">
        <f t="shared" si="26"/>
        <v>1990.2024000000001</v>
      </c>
      <c r="X82" s="83"/>
      <c r="Y82" s="19">
        <f t="shared" si="27"/>
        <v>0</v>
      </c>
      <c r="Z82" s="19">
        <f t="shared" si="28"/>
        <v>288</v>
      </c>
      <c r="AA82">
        <f t="shared" si="21"/>
        <v>72</v>
      </c>
      <c r="AB82">
        <v>170</v>
      </c>
      <c r="AC82">
        <v>4699.080000000001</v>
      </c>
      <c r="AD82">
        <f t="shared" si="29"/>
        <v>27.641647058823533</v>
      </c>
      <c r="AE82" s="294">
        <f t="shared" si="30"/>
        <v>226.66666666666669</v>
      </c>
    </row>
    <row r="83" spans="1:31" ht="21">
      <c r="A83" s="37">
        <v>10949</v>
      </c>
      <c r="B83" s="34">
        <v>81</v>
      </c>
      <c r="C83" s="38"/>
      <c r="D83" s="29" t="s">
        <v>1567</v>
      </c>
      <c r="E83" s="29"/>
      <c r="F83" s="34">
        <v>1</v>
      </c>
      <c r="G83" s="34" t="s">
        <v>426</v>
      </c>
      <c r="H83" s="46">
        <v>12</v>
      </c>
      <c r="I83" s="46">
        <v>35</v>
      </c>
      <c r="J83" s="208">
        <v>14.666666666666668</v>
      </c>
      <c r="K83" s="117">
        <v>36</v>
      </c>
      <c r="L83" s="419">
        <v>0</v>
      </c>
      <c r="M83" s="120">
        <v>36</v>
      </c>
      <c r="N83" s="75">
        <v>72.2236</v>
      </c>
      <c r="O83" s="426">
        <f t="shared" si="31"/>
        <v>2600.0496000000003</v>
      </c>
      <c r="P83" s="33">
        <v>36</v>
      </c>
      <c r="Q83" s="35">
        <f t="shared" si="23"/>
        <v>2600.0496000000003</v>
      </c>
      <c r="R83" s="34">
        <v>0</v>
      </c>
      <c r="S83" s="36">
        <f t="shared" si="24"/>
        <v>0</v>
      </c>
      <c r="T83" s="36">
        <v>0</v>
      </c>
      <c r="U83" s="271">
        <f t="shared" si="25"/>
        <v>0</v>
      </c>
      <c r="V83" s="37">
        <v>0</v>
      </c>
      <c r="W83" s="37">
        <f t="shared" si="26"/>
        <v>0</v>
      </c>
      <c r="X83" s="83"/>
      <c r="Y83" s="19">
        <f t="shared" si="27"/>
        <v>0</v>
      </c>
      <c r="Z83" s="19">
        <f t="shared" si="28"/>
        <v>36</v>
      </c>
      <c r="AA83">
        <f t="shared" si="21"/>
        <v>9</v>
      </c>
      <c r="AB83">
        <v>11</v>
      </c>
      <c r="AC83">
        <v>794.46</v>
      </c>
      <c r="AD83">
        <f t="shared" si="29"/>
        <v>72.22363636363637</v>
      </c>
      <c r="AE83" s="294">
        <f t="shared" si="30"/>
        <v>14.666666666666668</v>
      </c>
    </row>
    <row r="84" spans="1:31" ht="21">
      <c r="A84" s="37">
        <v>10949</v>
      </c>
      <c r="B84" s="38">
        <v>82</v>
      </c>
      <c r="C84" s="38"/>
      <c r="D84" s="29" t="s">
        <v>430</v>
      </c>
      <c r="E84" s="29"/>
      <c r="F84" s="34">
        <v>1</v>
      </c>
      <c r="G84" s="34" t="s">
        <v>426</v>
      </c>
      <c r="H84" s="46">
        <v>48</v>
      </c>
      <c r="I84" s="46">
        <v>24</v>
      </c>
      <c r="J84" s="208">
        <v>77.33333333333334</v>
      </c>
      <c r="K84" s="117">
        <f>(H84+I84+J84)/3*1.1</f>
        <v>54.75555555555556</v>
      </c>
      <c r="L84" s="368">
        <v>7</v>
      </c>
      <c r="M84" s="120">
        <v>48</v>
      </c>
      <c r="N84" s="323">
        <v>90.95</v>
      </c>
      <c r="O84" s="426">
        <f t="shared" si="31"/>
        <v>4365.6</v>
      </c>
      <c r="P84" s="33">
        <v>0</v>
      </c>
      <c r="Q84" s="35">
        <f t="shared" si="23"/>
        <v>0</v>
      </c>
      <c r="R84" s="34">
        <v>0</v>
      </c>
      <c r="S84" s="36">
        <f t="shared" si="24"/>
        <v>0</v>
      </c>
      <c r="T84" s="36">
        <v>48</v>
      </c>
      <c r="U84" s="271">
        <f t="shared" si="25"/>
        <v>4365.6</v>
      </c>
      <c r="V84" s="37">
        <v>0</v>
      </c>
      <c r="W84" s="37">
        <f t="shared" si="26"/>
        <v>0</v>
      </c>
      <c r="X84" s="83"/>
      <c r="Y84" s="19">
        <f t="shared" si="27"/>
        <v>0</v>
      </c>
      <c r="Z84" s="19">
        <f t="shared" si="28"/>
        <v>48</v>
      </c>
      <c r="AA84">
        <f t="shared" si="21"/>
        <v>12</v>
      </c>
      <c r="AB84">
        <v>58</v>
      </c>
      <c r="AC84">
        <v>5275.1</v>
      </c>
      <c r="AD84">
        <f t="shared" si="29"/>
        <v>90.95</v>
      </c>
      <c r="AE84" s="294">
        <f t="shared" si="30"/>
        <v>77.33333333333334</v>
      </c>
    </row>
    <row r="85" spans="1:31" ht="21">
      <c r="A85" s="37">
        <v>10949</v>
      </c>
      <c r="B85" s="38">
        <v>83</v>
      </c>
      <c r="C85" s="38"/>
      <c r="D85" s="29" t="s">
        <v>360</v>
      </c>
      <c r="E85" s="29"/>
      <c r="F85" s="34">
        <v>1</v>
      </c>
      <c r="G85" s="34" t="s">
        <v>428</v>
      </c>
      <c r="H85" s="46">
        <v>69</v>
      </c>
      <c r="I85" s="46">
        <v>112</v>
      </c>
      <c r="J85" s="208">
        <v>54.666666666666664</v>
      </c>
      <c r="K85" s="117">
        <f>(H85+I85+J85)/3*1.1</f>
        <v>86.41111111111113</v>
      </c>
      <c r="L85" s="368">
        <v>38</v>
      </c>
      <c r="M85" s="120">
        <v>48</v>
      </c>
      <c r="N85" s="46">
        <v>15.38</v>
      </c>
      <c r="O85" s="426">
        <f t="shared" si="31"/>
        <v>738.24</v>
      </c>
      <c r="P85" s="34">
        <v>0</v>
      </c>
      <c r="Q85" s="35">
        <f t="shared" si="23"/>
        <v>0</v>
      </c>
      <c r="R85" s="34">
        <v>48</v>
      </c>
      <c r="S85" s="36">
        <f t="shared" si="24"/>
        <v>738.24</v>
      </c>
      <c r="T85" s="36">
        <v>0</v>
      </c>
      <c r="U85" s="271">
        <f t="shared" si="25"/>
        <v>0</v>
      </c>
      <c r="V85" s="271">
        <v>0</v>
      </c>
      <c r="W85" s="37">
        <f t="shared" si="26"/>
        <v>0</v>
      </c>
      <c r="X85" s="83"/>
      <c r="Y85" s="19">
        <f t="shared" si="27"/>
        <v>0</v>
      </c>
      <c r="Z85" s="19">
        <f t="shared" si="28"/>
        <v>48</v>
      </c>
      <c r="AA85">
        <f t="shared" si="21"/>
        <v>12</v>
      </c>
      <c r="AB85">
        <v>41</v>
      </c>
      <c r="AC85">
        <v>630.58</v>
      </c>
      <c r="AD85">
        <f t="shared" si="29"/>
        <v>15.38</v>
      </c>
      <c r="AE85" s="294">
        <f t="shared" si="30"/>
        <v>54.666666666666664</v>
      </c>
    </row>
    <row r="86" spans="1:31" ht="21">
      <c r="A86" s="37">
        <v>10949</v>
      </c>
      <c r="B86" s="38">
        <v>84</v>
      </c>
      <c r="C86" s="34"/>
      <c r="D86" s="29" t="s">
        <v>361</v>
      </c>
      <c r="E86" s="29"/>
      <c r="F86" s="34">
        <v>1</v>
      </c>
      <c r="G86" s="34" t="s">
        <v>428</v>
      </c>
      <c r="H86" s="46">
        <v>157</v>
      </c>
      <c r="I86" s="46">
        <v>112</v>
      </c>
      <c r="J86" s="208">
        <v>118.66666666666667</v>
      </c>
      <c r="K86" s="117">
        <v>144</v>
      </c>
      <c r="L86" s="368">
        <v>0</v>
      </c>
      <c r="M86" s="120">
        <v>144</v>
      </c>
      <c r="N86" s="46">
        <v>17.83</v>
      </c>
      <c r="O86" s="426">
        <f t="shared" si="31"/>
        <v>2567.5199999999995</v>
      </c>
      <c r="P86" s="33">
        <v>48</v>
      </c>
      <c r="Q86" s="35">
        <f t="shared" si="23"/>
        <v>855.8399999999999</v>
      </c>
      <c r="R86" s="34">
        <v>48</v>
      </c>
      <c r="S86" s="36">
        <f t="shared" si="24"/>
        <v>855.8399999999999</v>
      </c>
      <c r="T86" s="36">
        <v>48</v>
      </c>
      <c r="U86" s="271">
        <f t="shared" si="25"/>
        <v>855.8399999999999</v>
      </c>
      <c r="V86" s="271">
        <v>0</v>
      </c>
      <c r="W86" s="37">
        <f t="shared" si="26"/>
        <v>0</v>
      </c>
      <c r="X86" s="83"/>
      <c r="Y86" s="19">
        <f t="shared" si="27"/>
        <v>0</v>
      </c>
      <c r="Z86" s="19">
        <f t="shared" si="28"/>
        <v>144</v>
      </c>
      <c r="AA86">
        <f t="shared" si="21"/>
        <v>36</v>
      </c>
      <c r="AB86">
        <v>89</v>
      </c>
      <c r="AC86">
        <v>2856.9</v>
      </c>
      <c r="AD86">
        <f t="shared" si="29"/>
        <v>32.1</v>
      </c>
      <c r="AE86" s="294">
        <f t="shared" si="30"/>
        <v>118.66666666666667</v>
      </c>
    </row>
    <row r="87" spans="1:31" ht="21">
      <c r="A87" s="37">
        <v>10949</v>
      </c>
      <c r="B87" s="38">
        <v>85</v>
      </c>
      <c r="C87" s="38"/>
      <c r="D87" s="29" t="s">
        <v>362</v>
      </c>
      <c r="E87" s="29"/>
      <c r="F87" s="34">
        <v>1</v>
      </c>
      <c r="G87" s="34" t="s">
        <v>428</v>
      </c>
      <c r="H87" s="46">
        <v>82</v>
      </c>
      <c r="I87" s="46">
        <v>60</v>
      </c>
      <c r="J87" s="208">
        <v>57.33333333333333</v>
      </c>
      <c r="K87" s="117">
        <f>(H87+I87+J87)/3*1.1</f>
        <v>73.08888888888889</v>
      </c>
      <c r="L87" s="368">
        <v>25</v>
      </c>
      <c r="M87" s="120">
        <v>48</v>
      </c>
      <c r="N87" s="46">
        <v>32.1</v>
      </c>
      <c r="O87" s="426">
        <f t="shared" si="31"/>
        <v>1540.8000000000002</v>
      </c>
      <c r="P87" s="33">
        <v>0</v>
      </c>
      <c r="Q87" s="35">
        <f t="shared" si="23"/>
        <v>0</v>
      </c>
      <c r="R87" s="34">
        <v>48</v>
      </c>
      <c r="S87" s="36">
        <f t="shared" si="24"/>
        <v>1540.8000000000002</v>
      </c>
      <c r="T87" s="36">
        <v>0</v>
      </c>
      <c r="U87" s="271">
        <f t="shared" si="25"/>
        <v>0</v>
      </c>
      <c r="V87" s="271">
        <v>0</v>
      </c>
      <c r="W87" s="37">
        <f t="shared" si="26"/>
        <v>0</v>
      </c>
      <c r="X87" s="83"/>
      <c r="Y87" s="19">
        <f t="shared" si="27"/>
        <v>0</v>
      </c>
      <c r="Z87" s="19">
        <f t="shared" si="28"/>
        <v>48</v>
      </c>
      <c r="AA87">
        <f t="shared" si="21"/>
        <v>12</v>
      </c>
      <c r="AB87">
        <v>43</v>
      </c>
      <c r="AC87">
        <v>1380.3</v>
      </c>
      <c r="AD87">
        <f t="shared" si="29"/>
        <v>32.1</v>
      </c>
      <c r="AE87" s="294">
        <f t="shared" si="30"/>
        <v>57.33333333333333</v>
      </c>
    </row>
    <row r="88" spans="1:31" ht="22.5" customHeight="1">
      <c r="A88" s="37">
        <v>10949</v>
      </c>
      <c r="B88" s="34">
        <v>86</v>
      </c>
      <c r="C88" s="38"/>
      <c r="D88" s="29" t="s">
        <v>363</v>
      </c>
      <c r="E88" s="29"/>
      <c r="F88" s="34">
        <v>1</v>
      </c>
      <c r="G88" s="34" t="s">
        <v>428</v>
      </c>
      <c r="H88" s="46">
        <v>1680</v>
      </c>
      <c r="I88" s="46">
        <v>1584</v>
      </c>
      <c r="J88" s="208">
        <v>1632</v>
      </c>
      <c r="K88" s="117">
        <f>(H88+I88+J88)/3*1.1</f>
        <v>1795.2</v>
      </c>
      <c r="L88" s="368">
        <v>195</v>
      </c>
      <c r="M88" s="120">
        <v>1600</v>
      </c>
      <c r="N88" s="46">
        <v>5.3</v>
      </c>
      <c r="O88" s="426">
        <f t="shared" si="31"/>
        <v>8480</v>
      </c>
      <c r="P88" s="33">
        <v>420</v>
      </c>
      <c r="Q88" s="35">
        <f t="shared" si="23"/>
        <v>2226</v>
      </c>
      <c r="R88" s="34">
        <v>420</v>
      </c>
      <c r="S88" s="36">
        <f t="shared" si="24"/>
        <v>2226</v>
      </c>
      <c r="T88" s="36">
        <v>420</v>
      </c>
      <c r="U88" s="271">
        <f t="shared" si="25"/>
        <v>2226</v>
      </c>
      <c r="V88" s="37">
        <v>340</v>
      </c>
      <c r="W88" s="37">
        <f t="shared" si="26"/>
        <v>1802</v>
      </c>
      <c r="X88" s="83"/>
      <c r="Y88" s="19">
        <f t="shared" si="27"/>
        <v>0</v>
      </c>
      <c r="Z88" s="19">
        <f t="shared" si="28"/>
        <v>1600</v>
      </c>
      <c r="AA88">
        <f t="shared" si="21"/>
        <v>400</v>
      </c>
      <c r="AB88">
        <v>1224</v>
      </c>
      <c r="AC88">
        <v>6204</v>
      </c>
      <c r="AD88">
        <f t="shared" si="29"/>
        <v>5.068627450980392</v>
      </c>
      <c r="AE88" s="294">
        <f t="shared" si="30"/>
        <v>1632</v>
      </c>
    </row>
    <row r="89" spans="1:31" ht="21" customHeight="1">
      <c r="A89" s="37">
        <v>10949</v>
      </c>
      <c r="B89" s="38">
        <v>87</v>
      </c>
      <c r="C89" s="38"/>
      <c r="D89" s="29" t="s">
        <v>450</v>
      </c>
      <c r="E89" s="29"/>
      <c r="F89" s="34">
        <v>1</v>
      </c>
      <c r="G89" s="34" t="s">
        <v>426</v>
      </c>
      <c r="H89" s="46">
        <v>97</v>
      </c>
      <c r="I89" s="46">
        <v>0</v>
      </c>
      <c r="J89" s="208">
        <v>1.3333333333333333</v>
      </c>
      <c r="K89" s="117">
        <v>0</v>
      </c>
      <c r="L89" s="368">
        <v>49</v>
      </c>
      <c r="M89" s="120">
        <v>0</v>
      </c>
      <c r="N89" s="46">
        <v>7.5</v>
      </c>
      <c r="O89" s="426">
        <f t="shared" si="31"/>
        <v>0</v>
      </c>
      <c r="P89" s="33">
        <v>0</v>
      </c>
      <c r="Q89" s="35">
        <f t="shared" si="23"/>
        <v>0</v>
      </c>
      <c r="R89" s="33">
        <v>0</v>
      </c>
      <c r="S89" s="36">
        <f t="shared" si="24"/>
        <v>0</v>
      </c>
      <c r="T89" s="33">
        <v>0</v>
      </c>
      <c r="U89" s="271">
        <f t="shared" si="25"/>
        <v>0</v>
      </c>
      <c r="V89" s="33">
        <v>0</v>
      </c>
      <c r="W89" s="37">
        <f t="shared" si="26"/>
        <v>0</v>
      </c>
      <c r="X89" s="83"/>
      <c r="Y89" s="19">
        <f t="shared" si="27"/>
        <v>0</v>
      </c>
      <c r="Z89" s="19">
        <f t="shared" si="28"/>
        <v>0</v>
      </c>
      <c r="AA89">
        <f t="shared" si="21"/>
        <v>0</v>
      </c>
      <c r="AB89">
        <v>1</v>
      </c>
      <c r="AC89">
        <v>7.5</v>
      </c>
      <c r="AD89">
        <f t="shared" si="29"/>
        <v>7.5</v>
      </c>
      <c r="AE89" s="294">
        <f t="shared" si="30"/>
        <v>1.3333333333333333</v>
      </c>
    </row>
    <row r="90" spans="1:31" ht="21.75" customHeight="1">
      <c r="A90" s="37">
        <v>10949</v>
      </c>
      <c r="B90" s="38">
        <v>88</v>
      </c>
      <c r="C90" s="38"/>
      <c r="D90" s="29" t="s">
        <v>364</v>
      </c>
      <c r="E90" s="29"/>
      <c r="F90" s="34">
        <v>1</v>
      </c>
      <c r="G90" s="34" t="s">
        <v>426</v>
      </c>
      <c r="H90" s="46">
        <v>35</v>
      </c>
      <c r="I90" s="46">
        <v>13</v>
      </c>
      <c r="J90" s="208">
        <v>6.666666666666667</v>
      </c>
      <c r="K90" s="117">
        <v>0</v>
      </c>
      <c r="L90" s="368">
        <v>32</v>
      </c>
      <c r="M90" s="120">
        <v>0</v>
      </c>
      <c r="N90" s="46">
        <v>7.5</v>
      </c>
      <c r="O90" s="426">
        <f t="shared" si="31"/>
        <v>0</v>
      </c>
      <c r="P90" s="33">
        <v>0</v>
      </c>
      <c r="Q90" s="35">
        <f t="shared" si="23"/>
        <v>0</v>
      </c>
      <c r="R90" s="33">
        <v>0</v>
      </c>
      <c r="S90" s="36">
        <f t="shared" si="24"/>
        <v>0</v>
      </c>
      <c r="T90" s="33">
        <v>0</v>
      </c>
      <c r="U90" s="271">
        <f t="shared" si="25"/>
        <v>0</v>
      </c>
      <c r="V90" s="33">
        <v>0</v>
      </c>
      <c r="W90" s="37">
        <f t="shared" si="26"/>
        <v>0</v>
      </c>
      <c r="X90" s="83"/>
      <c r="Y90" s="19">
        <f t="shared" si="27"/>
        <v>0</v>
      </c>
      <c r="Z90" s="19">
        <f t="shared" si="28"/>
        <v>0</v>
      </c>
      <c r="AA90">
        <f t="shared" si="21"/>
        <v>0</v>
      </c>
      <c r="AB90">
        <v>5</v>
      </c>
      <c r="AC90">
        <v>37.5</v>
      </c>
      <c r="AD90">
        <f t="shared" si="29"/>
        <v>7.5</v>
      </c>
      <c r="AE90" s="294">
        <f t="shared" si="30"/>
        <v>6.666666666666667</v>
      </c>
    </row>
    <row r="91" spans="1:31" ht="21">
      <c r="A91" s="37">
        <v>10949</v>
      </c>
      <c r="B91" s="38">
        <v>89</v>
      </c>
      <c r="C91" s="34"/>
      <c r="D91" s="40" t="s">
        <v>621</v>
      </c>
      <c r="E91" s="40"/>
      <c r="F91" s="34">
        <v>1</v>
      </c>
      <c r="G91" s="34" t="s">
        <v>426</v>
      </c>
      <c r="H91" s="33">
        <v>50</v>
      </c>
      <c r="I91" s="46">
        <v>50</v>
      </c>
      <c r="J91" s="208">
        <v>0</v>
      </c>
      <c r="K91" s="117">
        <v>0</v>
      </c>
      <c r="L91" s="368">
        <v>0</v>
      </c>
      <c r="M91" s="120">
        <v>0</v>
      </c>
      <c r="N91" s="46">
        <v>7.5</v>
      </c>
      <c r="O91" s="426">
        <f t="shared" si="31"/>
        <v>0</v>
      </c>
      <c r="P91" s="33">
        <v>0</v>
      </c>
      <c r="Q91" s="35">
        <f t="shared" si="23"/>
        <v>0</v>
      </c>
      <c r="R91" s="33">
        <v>0</v>
      </c>
      <c r="S91" s="36">
        <f t="shared" si="24"/>
        <v>0</v>
      </c>
      <c r="T91" s="33">
        <v>0</v>
      </c>
      <c r="U91" s="271">
        <f t="shared" si="25"/>
        <v>0</v>
      </c>
      <c r="V91" s="33">
        <v>0</v>
      </c>
      <c r="W91" s="37">
        <f t="shared" si="26"/>
        <v>0</v>
      </c>
      <c r="X91" s="83"/>
      <c r="Y91" s="19">
        <f t="shared" si="27"/>
        <v>0</v>
      </c>
      <c r="Z91" s="19">
        <f t="shared" si="28"/>
        <v>0</v>
      </c>
      <c r="AA91">
        <f t="shared" si="21"/>
        <v>0</v>
      </c>
      <c r="AD91" t="e">
        <f t="shared" si="29"/>
        <v>#DIV/0!</v>
      </c>
      <c r="AE91" s="294">
        <f t="shared" si="30"/>
        <v>0</v>
      </c>
    </row>
    <row r="92" spans="1:31" ht="21">
      <c r="A92" s="37">
        <v>10949</v>
      </c>
      <c r="B92" s="38">
        <v>90</v>
      </c>
      <c r="C92" s="38"/>
      <c r="D92" s="29" t="s">
        <v>365</v>
      </c>
      <c r="E92" s="29"/>
      <c r="F92" s="34">
        <v>1</v>
      </c>
      <c r="G92" s="34" t="s">
        <v>426</v>
      </c>
      <c r="H92" s="46">
        <v>51</v>
      </c>
      <c r="I92" s="46">
        <v>20</v>
      </c>
      <c r="J92" s="208">
        <v>12</v>
      </c>
      <c r="K92" s="117">
        <v>0</v>
      </c>
      <c r="L92" s="368">
        <v>21</v>
      </c>
      <c r="M92" s="120">
        <v>0</v>
      </c>
      <c r="N92" s="46">
        <v>7.5</v>
      </c>
      <c r="O92" s="426">
        <f t="shared" si="31"/>
        <v>0</v>
      </c>
      <c r="P92" s="33">
        <v>0</v>
      </c>
      <c r="Q92" s="35">
        <f t="shared" si="23"/>
        <v>0</v>
      </c>
      <c r="R92" s="33">
        <v>0</v>
      </c>
      <c r="S92" s="36">
        <f t="shared" si="24"/>
        <v>0</v>
      </c>
      <c r="T92" s="33">
        <v>0</v>
      </c>
      <c r="U92" s="271">
        <f t="shared" si="25"/>
        <v>0</v>
      </c>
      <c r="V92" s="33">
        <v>0</v>
      </c>
      <c r="W92" s="37">
        <f t="shared" si="26"/>
        <v>0</v>
      </c>
      <c r="X92" s="83"/>
      <c r="Y92" s="19">
        <f t="shared" si="27"/>
        <v>0</v>
      </c>
      <c r="Z92" s="19">
        <f t="shared" si="28"/>
        <v>0</v>
      </c>
      <c r="AA92">
        <f t="shared" si="21"/>
        <v>0</v>
      </c>
      <c r="AB92">
        <v>9</v>
      </c>
      <c r="AC92">
        <v>67.5</v>
      </c>
      <c r="AD92">
        <f t="shared" si="29"/>
        <v>7.5</v>
      </c>
      <c r="AE92" s="294">
        <f t="shared" si="30"/>
        <v>12</v>
      </c>
    </row>
    <row r="93" spans="1:31" ht="21">
      <c r="A93" s="37">
        <v>10949</v>
      </c>
      <c r="B93" s="34">
        <v>91</v>
      </c>
      <c r="C93" s="38"/>
      <c r="D93" s="29" t="s">
        <v>367</v>
      </c>
      <c r="E93" s="29"/>
      <c r="F93" s="34">
        <v>1</v>
      </c>
      <c r="G93" s="34" t="s">
        <v>426</v>
      </c>
      <c r="H93" s="46">
        <v>33</v>
      </c>
      <c r="I93" s="46">
        <v>37</v>
      </c>
      <c r="J93" s="208">
        <v>0</v>
      </c>
      <c r="K93" s="117">
        <v>0</v>
      </c>
      <c r="L93" s="368">
        <v>0</v>
      </c>
      <c r="M93" s="120">
        <v>0</v>
      </c>
      <c r="N93" s="46">
        <v>7.5</v>
      </c>
      <c r="O93" s="426">
        <f t="shared" si="31"/>
        <v>0</v>
      </c>
      <c r="P93" s="34">
        <v>0</v>
      </c>
      <c r="Q93" s="35">
        <f t="shared" si="23"/>
        <v>0</v>
      </c>
      <c r="R93" s="34">
        <v>0</v>
      </c>
      <c r="S93" s="36">
        <f t="shared" si="24"/>
        <v>0</v>
      </c>
      <c r="T93" s="34">
        <v>0</v>
      </c>
      <c r="U93" s="271">
        <f t="shared" si="25"/>
        <v>0</v>
      </c>
      <c r="V93" s="34">
        <v>0</v>
      </c>
      <c r="W93" s="37">
        <f t="shared" si="26"/>
        <v>0</v>
      </c>
      <c r="X93" s="83"/>
      <c r="Y93" s="19">
        <f t="shared" si="27"/>
        <v>0</v>
      </c>
      <c r="Z93" s="19">
        <f t="shared" si="28"/>
        <v>0</v>
      </c>
      <c r="AA93">
        <f t="shared" si="21"/>
        <v>0</v>
      </c>
      <c r="AD93" t="e">
        <f t="shared" si="29"/>
        <v>#DIV/0!</v>
      </c>
      <c r="AE93" s="294">
        <f t="shared" si="30"/>
        <v>0</v>
      </c>
    </row>
    <row r="94" spans="1:31" ht="21">
      <c r="A94" s="37">
        <v>10949</v>
      </c>
      <c r="B94" s="38">
        <v>92</v>
      </c>
      <c r="C94" s="38"/>
      <c r="D94" s="29" t="s">
        <v>366</v>
      </c>
      <c r="E94" s="29"/>
      <c r="F94" s="34">
        <v>1</v>
      </c>
      <c r="G94" s="34" t="s">
        <v>426</v>
      </c>
      <c r="H94" s="46">
        <v>28</v>
      </c>
      <c r="I94" s="46">
        <v>72</v>
      </c>
      <c r="J94" s="208">
        <v>0</v>
      </c>
      <c r="K94" s="117">
        <v>0</v>
      </c>
      <c r="L94" s="368">
        <v>0</v>
      </c>
      <c r="M94" s="120">
        <v>0</v>
      </c>
      <c r="N94" s="46">
        <v>7.5</v>
      </c>
      <c r="O94" s="426">
        <f t="shared" si="31"/>
        <v>0</v>
      </c>
      <c r="P94" s="33">
        <v>0</v>
      </c>
      <c r="Q94" s="35">
        <f t="shared" si="23"/>
        <v>0</v>
      </c>
      <c r="R94" s="33">
        <v>0</v>
      </c>
      <c r="S94" s="36">
        <f t="shared" si="24"/>
        <v>0</v>
      </c>
      <c r="T94" s="33">
        <v>0</v>
      </c>
      <c r="U94" s="271">
        <f t="shared" si="25"/>
        <v>0</v>
      </c>
      <c r="V94" s="33">
        <v>0</v>
      </c>
      <c r="W94" s="37">
        <f t="shared" si="26"/>
        <v>0</v>
      </c>
      <c r="X94" s="83"/>
      <c r="Y94" s="19">
        <f t="shared" si="27"/>
        <v>0</v>
      </c>
      <c r="Z94" s="19">
        <f t="shared" si="28"/>
        <v>0</v>
      </c>
      <c r="AA94">
        <f t="shared" si="21"/>
        <v>0</v>
      </c>
      <c r="AD94" t="e">
        <f t="shared" si="29"/>
        <v>#DIV/0!</v>
      </c>
      <c r="AE94" s="294">
        <f t="shared" si="30"/>
        <v>0</v>
      </c>
    </row>
    <row r="95" spans="1:31" ht="21">
      <c r="A95" s="37">
        <v>10949</v>
      </c>
      <c r="B95" s="38">
        <v>93</v>
      </c>
      <c r="C95" s="38"/>
      <c r="D95" s="40" t="s">
        <v>368</v>
      </c>
      <c r="E95" s="40"/>
      <c r="F95" s="34">
        <v>1</v>
      </c>
      <c r="G95" s="34" t="s">
        <v>428</v>
      </c>
      <c r="H95" s="46">
        <v>1</v>
      </c>
      <c r="I95" s="46">
        <v>0</v>
      </c>
      <c r="J95" s="208">
        <v>1.3333333333333333</v>
      </c>
      <c r="K95" s="117">
        <f>(H95+I95+J95)/3*1.1</f>
        <v>0.8555555555555555</v>
      </c>
      <c r="L95" s="368">
        <v>0</v>
      </c>
      <c r="M95" s="120">
        <v>1</v>
      </c>
      <c r="N95" s="324">
        <v>340</v>
      </c>
      <c r="O95" s="426">
        <f t="shared" si="31"/>
        <v>340</v>
      </c>
      <c r="P95" s="33">
        <v>1</v>
      </c>
      <c r="Q95" s="35">
        <f t="shared" si="23"/>
        <v>340</v>
      </c>
      <c r="R95" s="34">
        <v>0</v>
      </c>
      <c r="S95" s="36">
        <f t="shared" si="24"/>
        <v>0</v>
      </c>
      <c r="T95" s="36">
        <v>0</v>
      </c>
      <c r="U95" s="271">
        <f t="shared" si="25"/>
        <v>0</v>
      </c>
      <c r="V95" s="37">
        <v>0</v>
      </c>
      <c r="W95" s="37">
        <f t="shared" si="26"/>
        <v>0</v>
      </c>
      <c r="X95" s="83"/>
      <c r="Y95" s="19">
        <f t="shared" si="27"/>
        <v>0</v>
      </c>
      <c r="Z95" s="19">
        <f t="shared" si="28"/>
        <v>1</v>
      </c>
      <c r="AA95">
        <f t="shared" si="21"/>
        <v>0.25</v>
      </c>
      <c r="AB95">
        <v>1</v>
      </c>
      <c r="AC95">
        <v>330</v>
      </c>
      <c r="AD95">
        <f t="shared" si="29"/>
        <v>330</v>
      </c>
      <c r="AE95" s="294">
        <f t="shared" si="30"/>
        <v>1.3333333333333333</v>
      </c>
    </row>
    <row r="96" spans="1:31" ht="21">
      <c r="A96" s="37">
        <v>10949</v>
      </c>
      <c r="B96" s="38">
        <v>94</v>
      </c>
      <c r="C96" s="34"/>
      <c r="D96" s="40" t="s">
        <v>369</v>
      </c>
      <c r="E96" s="40"/>
      <c r="F96" s="34">
        <v>1</v>
      </c>
      <c r="G96" s="34" t="s">
        <v>428</v>
      </c>
      <c r="H96" s="46">
        <v>0</v>
      </c>
      <c r="I96" s="46">
        <v>0</v>
      </c>
      <c r="J96" s="208">
        <v>0</v>
      </c>
      <c r="K96" s="117">
        <f>(H96+I96+J96)/3*1.1</f>
        <v>0</v>
      </c>
      <c r="L96" s="368">
        <v>1</v>
      </c>
      <c r="M96" s="120">
        <v>0</v>
      </c>
      <c r="N96" s="324">
        <v>340</v>
      </c>
      <c r="O96" s="426">
        <f t="shared" si="31"/>
        <v>0</v>
      </c>
      <c r="P96" s="33">
        <v>0</v>
      </c>
      <c r="Q96" s="35">
        <f t="shared" si="23"/>
        <v>0</v>
      </c>
      <c r="R96" s="34">
        <v>0</v>
      </c>
      <c r="S96" s="36">
        <f t="shared" si="24"/>
        <v>0</v>
      </c>
      <c r="T96" s="36">
        <v>0</v>
      </c>
      <c r="U96" s="271">
        <f t="shared" si="25"/>
        <v>0</v>
      </c>
      <c r="V96" s="37">
        <v>0</v>
      </c>
      <c r="W96" s="37">
        <f t="shared" si="26"/>
        <v>0</v>
      </c>
      <c r="X96" s="83"/>
      <c r="Y96" s="19">
        <f t="shared" si="27"/>
        <v>0</v>
      </c>
      <c r="Z96" s="19">
        <f t="shared" si="28"/>
        <v>0</v>
      </c>
      <c r="AA96">
        <f t="shared" si="21"/>
        <v>0</v>
      </c>
      <c r="AD96" t="e">
        <f t="shared" si="29"/>
        <v>#DIV/0!</v>
      </c>
      <c r="AE96" s="294">
        <f t="shared" si="30"/>
        <v>0</v>
      </c>
    </row>
    <row r="97" spans="1:31" ht="21">
      <c r="A97" s="37">
        <v>10949</v>
      </c>
      <c r="B97" s="38">
        <v>95</v>
      </c>
      <c r="C97" s="38"/>
      <c r="D97" s="40" t="s">
        <v>370</v>
      </c>
      <c r="E97" s="40"/>
      <c r="F97" s="34">
        <v>1</v>
      </c>
      <c r="G97" s="34" t="s">
        <v>428</v>
      </c>
      <c r="H97" s="46">
        <v>0</v>
      </c>
      <c r="I97" s="46">
        <v>0</v>
      </c>
      <c r="J97" s="208">
        <v>2.6666666666666665</v>
      </c>
      <c r="K97" s="117">
        <f>(H97+I97+J97)/3*1.1</f>
        <v>0.9777777777777779</v>
      </c>
      <c r="L97" s="368">
        <v>0</v>
      </c>
      <c r="M97" s="120">
        <v>0</v>
      </c>
      <c r="N97" s="324">
        <v>340</v>
      </c>
      <c r="O97" s="426">
        <f t="shared" si="31"/>
        <v>0</v>
      </c>
      <c r="P97" s="33">
        <v>0</v>
      </c>
      <c r="Q97" s="35">
        <f t="shared" si="23"/>
        <v>0</v>
      </c>
      <c r="R97" s="33">
        <v>0</v>
      </c>
      <c r="S97" s="36">
        <f t="shared" si="24"/>
        <v>0</v>
      </c>
      <c r="T97" s="33">
        <v>0</v>
      </c>
      <c r="U97" s="271">
        <f t="shared" si="25"/>
        <v>0</v>
      </c>
      <c r="V97" s="33">
        <v>0</v>
      </c>
      <c r="W97" s="37">
        <f t="shared" si="26"/>
        <v>0</v>
      </c>
      <c r="X97" s="83"/>
      <c r="Y97" s="19">
        <f t="shared" si="27"/>
        <v>0</v>
      </c>
      <c r="Z97" s="19">
        <f t="shared" si="28"/>
        <v>0</v>
      </c>
      <c r="AA97">
        <f aca="true" t="shared" si="32" ref="AA97:AA125">M97/4</f>
        <v>0</v>
      </c>
      <c r="AB97">
        <v>2</v>
      </c>
      <c r="AC97">
        <v>680</v>
      </c>
      <c r="AD97">
        <f t="shared" si="29"/>
        <v>340</v>
      </c>
      <c r="AE97" s="294">
        <f t="shared" si="30"/>
        <v>2.6666666666666665</v>
      </c>
    </row>
    <row r="98" spans="1:31" ht="21">
      <c r="A98" s="37">
        <v>10949</v>
      </c>
      <c r="B98" s="34">
        <v>96</v>
      </c>
      <c r="C98" s="38"/>
      <c r="D98" s="40" t="s">
        <v>622</v>
      </c>
      <c r="E98" s="40"/>
      <c r="F98" s="34">
        <v>1</v>
      </c>
      <c r="G98" s="34" t="s">
        <v>426</v>
      </c>
      <c r="H98" s="33">
        <v>0</v>
      </c>
      <c r="I98" s="46">
        <v>0</v>
      </c>
      <c r="J98" s="208">
        <v>186.66666666666666</v>
      </c>
      <c r="K98" s="117">
        <v>0</v>
      </c>
      <c r="L98" s="368">
        <v>0</v>
      </c>
      <c r="M98" s="120">
        <v>0</v>
      </c>
      <c r="N98" s="324">
        <v>90</v>
      </c>
      <c r="O98" s="426">
        <f t="shared" si="31"/>
        <v>0</v>
      </c>
      <c r="P98" s="33">
        <v>0</v>
      </c>
      <c r="Q98" s="35">
        <f t="shared" si="23"/>
        <v>0</v>
      </c>
      <c r="R98" s="33">
        <v>0</v>
      </c>
      <c r="S98" s="36">
        <f t="shared" si="24"/>
        <v>0</v>
      </c>
      <c r="T98" s="33">
        <v>0</v>
      </c>
      <c r="U98" s="271">
        <f t="shared" si="25"/>
        <v>0</v>
      </c>
      <c r="V98" s="33">
        <v>0</v>
      </c>
      <c r="W98" s="37">
        <f t="shared" si="26"/>
        <v>0</v>
      </c>
      <c r="X98" s="83"/>
      <c r="Y98" s="19">
        <f t="shared" si="27"/>
        <v>0</v>
      </c>
      <c r="Z98" s="19">
        <f t="shared" si="28"/>
        <v>0</v>
      </c>
      <c r="AA98">
        <f t="shared" si="32"/>
        <v>0</v>
      </c>
      <c r="AB98">
        <v>140</v>
      </c>
      <c r="AC98">
        <v>12600</v>
      </c>
      <c r="AD98">
        <f t="shared" si="29"/>
        <v>90</v>
      </c>
      <c r="AE98" s="294">
        <f t="shared" si="30"/>
        <v>186.66666666666666</v>
      </c>
    </row>
    <row r="99" spans="1:31" ht="21">
      <c r="A99" s="37">
        <v>10949</v>
      </c>
      <c r="B99" s="38">
        <v>97</v>
      </c>
      <c r="C99" s="38"/>
      <c r="D99" s="29" t="s">
        <v>371</v>
      </c>
      <c r="E99" s="29"/>
      <c r="F99" s="34">
        <v>1</v>
      </c>
      <c r="G99" s="34" t="s">
        <v>424</v>
      </c>
      <c r="H99" s="46">
        <v>0</v>
      </c>
      <c r="I99" s="46">
        <v>0</v>
      </c>
      <c r="J99" s="208">
        <v>0</v>
      </c>
      <c r="K99" s="117">
        <f>(H99+I99+J99)/3*1.1</f>
        <v>0</v>
      </c>
      <c r="L99" s="368">
        <v>0</v>
      </c>
      <c r="M99" s="120">
        <f>K99-L99</f>
        <v>0</v>
      </c>
      <c r="N99" s="324">
        <v>48</v>
      </c>
      <c r="O99" s="426">
        <f t="shared" si="31"/>
        <v>0</v>
      </c>
      <c r="P99" s="33">
        <v>0</v>
      </c>
      <c r="Q99" s="35">
        <f aca="true" t="shared" si="33" ref="Q99:Q125">P99*N99</f>
        <v>0</v>
      </c>
      <c r="R99" s="33">
        <v>0</v>
      </c>
      <c r="S99" s="36">
        <f aca="true" t="shared" si="34" ref="S99:S125">R99*N99</f>
        <v>0</v>
      </c>
      <c r="T99" s="33">
        <v>0</v>
      </c>
      <c r="U99" s="271">
        <f aca="true" t="shared" si="35" ref="U99:U125">T99*N99</f>
        <v>0</v>
      </c>
      <c r="V99" s="33">
        <v>0</v>
      </c>
      <c r="W99" s="37">
        <f aca="true" t="shared" si="36" ref="W99:W125">V99*N99</f>
        <v>0</v>
      </c>
      <c r="X99" s="83"/>
      <c r="Y99" s="19">
        <f aca="true" t="shared" si="37" ref="Y99:Y125">M99-Z99</f>
        <v>0</v>
      </c>
      <c r="Z99" s="19">
        <f aca="true" t="shared" si="38" ref="Z99:Z125">P99+R99+T99+V99</f>
        <v>0</v>
      </c>
      <c r="AA99">
        <f t="shared" si="32"/>
        <v>0</v>
      </c>
      <c r="AD99" t="e">
        <f aca="true" t="shared" si="39" ref="AD99:AD128">AC99/AB99</f>
        <v>#DIV/0!</v>
      </c>
      <c r="AE99" s="294">
        <f aca="true" t="shared" si="40" ref="AE99:AE129">AB99/9*12</f>
        <v>0</v>
      </c>
    </row>
    <row r="100" spans="1:31" ht="21">
      <c r="A100" s="37">
        <v>10949</v>
      </c>
      <c r="B100" s="38">
        <v>98</v>
      </c>
      <c r="C100" s="38"/>
      <c r="D100" s="29" t="s">
        <v>372</v>
      </c>
      <c r="E100" s="29"/>
      <c r="F100" s="34">
        <v>1</v>
      </c>
      <c r="G100" s="34" t="s">
        <v>424</v>
      </c>
      <c r="H100" s="46">
        <v>0</v>
      </c>
      <c r="I100" s="46">
        <v>0</v>
      </c>
      <c r="J100" s="208">
        <v>0</v>
      </c>
      <c r="K100" s="117">
        <f>(H100+I100+J100)/3*1.1</f>
        <v>0</v>
      </c>
      <c r="L100" s="368">
        <v>0</v>
      </c>
      <c r="M100" s="120">
        <f>K100-L100</f>
        <v>0</v>
      </c>
      <c r="N100" s="324">
        <v>48</v>
      </c>
      <c r="O100" s="426">
        <f aca="true" t="shared" si="41" ref="O100:O125">N100*M100</f>
        <v>0</v>
      </c>
      <c r="P100" s="33">
        <v>0</v>
      </c>
      <c r="Q100" s="35">
        <f t="shared" si="33"/>
        <v>0</v>
      </c>
      <c r="R100" s="33">
        <v>0</v>
      </c>
      <c r="S100" s="36">
        <f t="shared" si="34"/>
        <v>0</v>
      </c>
      <c r="T100" s="33">
        <v>0</v>
      </c>
      <c r="U100" s="271">
        <f t="shared" si="35"/>
        <v>0</v>
      </c>
      <c r="V100" s="33">
        <v>0</v>
      </c>
      <c r="W100" s="37">
        <f t="shared" si="36"/>
        <v>0</v>
      </c>
      <c r="X100" s="83"/>
      <c r="Y100" s="19">
        <f t="shared" si="37"/>
        <v>0</v>
      </c>
      <c r="Z100" s="19">
        <f t="shared" si="38"/>
        <v>0</v>
      </c>
      <c r="AA100">
        <f t="shared" si="32"/>
        <v>0</v>
      </c>
      <c r="AD100" t="e">
        <f t="shared" si="39"/>
        <v>#DIV/0!</v>
      </c>
      <c r="AE100" s="294">
        <f t="shared" si="40"/>
        <v>0</v>
      </c>
    </row>
    <row r="101" spans="1:31" ht="21">
      <c r="A101" s="37">
        <v>10949</v>
      </c>
      <c r="B101" s="38">
        <v>99</v>
      </c>
      <c r="C101" s="34"/>
      <c r="D101" s="29" t="s">
        <v>373</v>
      </c>
      <c r="E101" s="29"/>
      <c r="F101" s="34">
        <v>1</v>
      </c>
      <c r="G101" s="34" t="s">
        <v>424</v>
      </c>
      <c r="H101" s="46">
        <v>0</v>
      </c>
      <c r="I101" s="46">
        <v>0</v>
      </c>
      <c r="J101" s="208">
        <v>0</v>
      </c>
      <c r="K101" s="117">
        <f>(H101+I101+J101)/3*1.1</f>
        <v>0</v>
      </c>
      <c r="L101" s="368">
        <v>0</v>
      </c>
      <c r="M101" s="120">
        <f>K101-L101</f>
        <v>0</v>
      </c>
      <c r="N101" s="324">
        <v>48</v>
      </c>
      <c r="O101" s="426">
        <f t="shared" si="41"/>
        <v>0</v>
      </c>
      <c r="P101" s="33">
        <v>0</v>
      </c>
      <c r="Q101" s="35">
        <f t="shared" si="33"/>
        <v>0</v>
      </c>
      <c r="R101" s="33">
        <v>0</v>
      </c>
      <c r="S101" s="36">
        <f t="shared" si="34"/>
        <v>0</v>
      </c>
      <c r="T101" s="33">
        <v>0</v>
      </c>
      <c r="U101" s="271">
        <f t="shared" si="35"/>
        <v>0</v>
      </c>
      <c r="V101" s="33">
        <v>0</v>
      </c>
      <c r="W101" s="37">
        <f t="shared" si="36"/>
        <v>0</v>
      </c>
      <c r="X101" s="83"/>
      <c r="Y101" s="19">
        <f t="shared" si="37"/>
        <v>0</v>
      </c>
      <c r="Z101" s="19">
        <f t="shared" si="38"/>
        <v>0</v>
      </c>
      <c r="AA101">
        <f t="shared" si="32"/>
        <v>0</v>
      </c>
      <c r="AD101" t="e">
        <f t="shared" si="39"/>
        <v>#DIV/0!</v>
      </c>
      <c r="AE101" s="294">
        <f t="shared" si="40"/>
        <v>0</v>
      </c>
    </row>
    <row r="102" spans="1:31" ht="21">
      <c r="A102" s="37">
        <v>10949</v>
      </c>
      <c r="B102" s="38">
        <v>100</v>
      </c>
      <c r="C102" s="38"/>
      <c r="D102" s="29" t="s">
        <v>374</v>
      </c>
      <c r="E102" s="29"/>
      <c r="F102" s="34">
        <v>1</v>
      </c>
      <c r="G102" s="34" t="s">
        <v>424</v>
      </c>
      <c r="H102" s="46">
        <v>0</v>
      </c>
      <c r="I102" s="46">
        <v>0</v>
      </c>
      <c r="J102" s="208">
        <v>0</v>
      </c>
      <c r="K102" s="117">
        <f>(H102+I102+J102)/3*1.1</f>
        <v>0</v>
      </c>
      <c r="L102" s="368">
        <v>0</v>
      </c>
      <c r="M102" s="120">
        <f>K102-L102</f>
        <v>0</v>
      </c>
      <c r="N102" s="324">
        <v>48</v>
      </c>
      <c r="O102" s="426">
        <f t="shared" si="41"/>
        <v>0</v>
      </c>
      <c r="P102" s="33">
        <v>0</v>
      </c>
      <c r="Q102" s="35">
        <f t="shared" si="33"/>
        <v>0</v>
      </c>
      <c r="R102" s="33">
        <v>0</v>
      </c>
      <c r="S102" s="36">
        <f t="shared" si="34"/>
        <v>0</v>
      </c>
      <c r="T102" s="33">
        <v>0</v>
      </c>
      <c r="U102" s="271">
        <f t="shared" si="35"/>
        <v>0</v>
      </c>
      <c r="V102" s="33">
        <v>0</v>
      </c>
      <c r="W102" s="37">
        <f t="shared" si="36"/>
        <v>0</v>
      </c>
      <c r="X102" s="83"/>
      <c r="Y102" s="19">
        <f t="shared" si="37"/>
        <v>0</v>
      </c>
      <c r="Z102" s="19">
        <f t="shared" si="38"/>
        <v>0</v>
      </c>
      <c r="AA102">
        <f t="shared" si="32"/>
        <v>0</v>
      </c>
      <c r="AD102" t="e">
        <f t="shared" si="39"/>
        <v>#DIV/0!</v>
      </c>
      <c r="AE102" s="294">
        <f t="shared" si="40"/>
        <v>0</v>
      </c>
    </row>
    <row r="103" spans="1:31" ht="21">
      <c r="A103" s="37">
        <v>10949</v>
      </c>
      <c r="B103" s="34">
        <v>101</v>
      </c>
      <c r="C103" s="38"/>
      <c r="D103" s="29" t="s">
        <v>375</v>
      </c>
      <c r="E103" s="29"/>
      <c r="F103" s="34">
        <v>1</v>
      </c>
      <c r="G103" s="34" t="s">
        <v>428</v>
      </c>
      <c r="H103" s="46">
        <v>1</v>
      </c>
      <c r="I103" s="46">
        <v>3</v>
      </c>
      <c r="J103" s="208">
        <v>2.6666666666666665</v>
      </c>
      <c r="K103" s="117">
        <v>4</v>
      </c>
      <c r="L103" s="368">
        <v>0</v>
      </c>
      <c r="M103" s="120">
        <v>4</v>
      </c>
      <c r="N103" s="324">
        <v>2461</v>
      </c>
      <c r="O103" s="426">
        <f t="shared" si="41"/>
        <v>9844</v>
      </c>
      <c r="P103" s="34">
        <v>1</v>
      </c>
      <c r="Q103" s="35">
        <f t="shared" si="33"/>
        <v>2461</v>
      </c>
      <c r="R103" s="34">
        <v>1</v>
      </c>
      <c r="S103" s="36">
        <f t="shared" si="34"/>
        <v>2461</v>
      </c>
      <c r="T103" s="36">
        <v>1</v>
      </c>
      <c r="U103" s="271">
        <f t="shared" si="35"/>
        <v>2461</v>
      </c>
      <c r="V103" s="37">
        <v>1</v>
      </c>
      <c r="W103" s="37">
        <f t="shared" si="36"/>
        <v>2461</v>
      </c>
      <c r="X103" s="83"/>
      <c r="Y103" s="19">
        <f t="shared" si="37"/>
        <v>0</v>
      </c>
      <c r="Z103" s="19">
        <f t="shared" si="38"/>
        <v>4</v>
      </c>
      <c r="AA103">
        <f t="shared" si="32"/>
        <v>1</v>
      </c>
      <c r="AB103">
        <v>2</v>
      </c>
      <c r="AC103">
        <v>4922</v>
      </c>
      <c r="AD103">
        <f t="shared" si="39"/>
        <v>2461</v>
      </c>
      <c r="AE103" s="294">
        <f t="shared" si="40"/>
        <v>2.6666666666666665</v>
      </c>
    </row>
    <row r="104" spans="1:34" s="232" customFormat="1" ht="21">
      <c r="A104" s="274">
        <v>10949</v>
      </c>
      <c r="B104" s="225">
        <v>102</v>
      </c>
      <c r="C104" s="38"/>
      <c r="D104" s="29" t="s">
        <v>553</v>
      </c>
      <c r="E104" s="29"/>
      <c r="F104" s="34">
        <v>1</v>
      </c>
      <c r="G104" s="34" t="s">
        <v>428</v>
      </c>
      <c r="H104" s="46">
        <v>8</v>
      </c>
      <c r="I104" s="46">
        <v>8</v>
      </c>
      <c r="J104" s="208">
        <v>5.333333333333333</v>
      </c>
      <c r="K104" s="117">
        <f>(H104+I104+J104)/3*1.1</f>
        <v>7.822222222222223</v>
      </c>
      <c r="L104" s="368">
        <v>0</v>
      </c>
      <c r="M104" s="120">
        <v>4</v>
      </c>
      <c r="N104" s="324">
        <v>3342.68</v>
      </c>
      <c r="O104" s="426">
        <f t="shared" si="41"/>
        <v>13370.72</v>
      </c>
      <c r="P104" s="33">
        <v>1</v>
      </c>
      <c r="Q104" s="35">
        <f t="shared" si="33"/>
        <v>3342.68</v>
      </c>
      <c r="R104" s="34">
        <v>1</v>
      </c>
      <c r="S104" s="36">
        <f t="shared" si="34"/>
        <v>3342.68</v>
      </c>
      <c r="T104" s="36">
        <v>1</v>
      </c>
      <c r="U104" s="271">
        <f t="shared" si="35"/>
        <v>3342.68</v>
      </c>
      <c r="V104" s="37">
        <v>1</v>
      </c>
      <c r="W104" s="37">
        <f t="shared" si="36"/>
        <v>3342.68</v>
      </c>
      <c r="X104" s="83"/>
      <c r="Y104" s="19">
        <f t="shared" si="37"/>
        <v>0</v>
      </c>
      <c r="Z104" s="19">
        <f t="shared" si="38"/>
        <v>4</v>
      </c>
      <c r="AA104">
        <f t="shared" si="32"/>
        <v>1</v>
      </c>
      <c r="AB104">
        <v>4</v>
      </c>
      <c r="AC104">
        <v>13370.72</v>
      </c>
      <c r="AD104">
        <f t="shared" si="39"/>
        <v>3342.68</v>
      </c>
      <c r="AE104" s="294">
        <f t="shared" si="40"/>
        <v>5.333333333333333</v>
      </c>
      <c r="AF104"/>
      <c r="AG104"/>
      <c r="AH104"/>
    </row>
    <row r="105" spans="1:31" ht="21">
      <c r="A105" s="37">
        <v>10949</v>
      </c>
      <c r="B105" s="38">
        <v>103</v>
      </c>
      <c r="C105" s="38"/>
      <c r="D105" s="29" t="s">
        <v>376</v>
      </c>
      <c r="E105" s="29"/>
      <c r="F105" s="34">
        <v>1</v>
      </c>
      <c r="G105" s="34" t="s">
        <v>428</v>
      </c>
      <c r="H105" s="46">
        <v>7</v>
      </c>
      <c r="I105" s="46">
        <v>9</v>
      </c>
      <c r="J105" s="208">
        <v>5.333333333333333</v>
      </c>
      <c r="K105" s="117">
        <f>(H105+I105+J105)/3*1.1</f>
        <v>7.822222222222223</v>
      </c>
      <c r="L105" s="368">
        <v>3</v>
      </c>
      <c r="M105" s="120">
        <v>5</v>
      </c>
      <c r="N105" s="324">
        <v>4305.68</v>
      </c>
      <c r="O105" s="426">
        <f t="shared" si="41"/>
        <v>21528.4</v>
      </c>
      <c r="P105" s="33">
        <v>1</v>
      </c>
      <c r="Q105" s="35">
        <f t="shared" si="33"/>
        <v>4305.68</v>
      </c>
      <c r="R105" s="34">
        <v>2</v>
      </c>
      <c r="S105" s="36">
        <f t="shared" si="34"/>
        <v>8611.36</v>
      </c>
      <c r="T105" s="36">
        <v>1</v>
      </c>
      <c r="U105" s="271">
        <f t="shared" si="35"/>
        <v>4305.68</v>
      </c>
      <c r="V105" s="37">
        <v>1</v>
      </c>
      <c r="W105" s="37">
        <f t="shared" si="36"/>
        <v>4305.68</v>
      </c>
      <c r="X105" s="83"/>
      <c r="Y105" s="19">
        <f t="shared" si="37"/>
        <v>0</v>
      </c>
      <c r="Z105" s="19">
        <f t="shared" si="38"/>
        <v>5</v>
      </c>
      <c r="AA105">
        <f t="shared" si="32"/>
        <v>1.25</v>
      </c>
      <c r="AB105">
        <v>4</v>
      </c>
      <c r="AC105">
        <v>17222.72</v>
      </c>
      <c r="AD105">
        <f t="shared" si="39"/>
        <v>4305.68</v>
      </c>
      <c r="AE105" s="294">
        <f t="shared" si="40"/>
        <v>5.333333333333333</v>
      </c>
    </row>
    <row r="106" spans="1:31" ht="21">
      <c r="A106" s="37">
        <v>10949</v>
      </c>
      <c r="B106" s="38">
        <v>104</v>
      </c>
      <c r="C106" s="34"/>
      <c r="D106" s="29" t="s">
        <v>431</v>
      </c>
      <c r="E106" s="29"/>
      <c r="F106" s="34">
        <v>1</v>
      </c>
      <c r="G106" s="34" t="s">
        <v>1381</v>
      </c>
      <c r="H106" s="46">
        <v>1846</v>
      </c>
      <c r="I106" s="46">
        <v>2028</v>
      </c>
      <c r="J106" s="208">
        <v>2302.6666666666665</v>
      </c>
      <c r="K106" s="117">
        <v>2381</v>
      </c>
      <c r="L106" s="368">
        <v>181</v>
      </c>
      <c r="M106" s="120">
        <v>2200</v>
      </c>
      <c r="N106" s="46">
        <v>238.6275</v>
      </c>
      <c r="O106" s="426">
        <f t="shared" si="41"/>
        <v>524980.5</v>
      </c>
      <c r="P106" s="33">
        <v>550</v>
      </c>
      <c r="Q106" s="35">
        <f t="shared" si="33"/>
        <v>131245.125</v>
      </c>
      <c r="R106" s="34">
        <v>550</v>
      </c>
      <c r="S106" s="36">
        <f t="shared" si="34"/>
        <v>131245.125</v>
      </c>
      <c r="T106" s="36">
        <v>550</v>
      </c>
      <c r="U106" s="271">
        <f t="shared" si="35"/>
        <v>131245.125</v>
      </c>
      <c r="V106" s="37">
        <v>550</v>
      </c>
      <c r="W106" s="37">
        <f t="shared" si="36"/>
        <v>131245.125</v>
      </c>
      <c r="X106" s="83"/>
      <c r="Y106" s="19">
        <f t="shared" si="37"/>
        <v>0</v>
      </c>
      <c r="Z106" s="19">
        <f t="shared" si="38"/>
        <v>2200</v>
      </c>
      <c r="AA106">
        <f t="shared" si="32"/>
        <v>550</v>
      </c>
      <c r="AB106">
        <v>1727</v>
      </c>
      <c r="AC106">
        <v>412079.4699999992</v>
      </c>
      <c r="AD106">
        <f t="shared" si="39"/>
        <v>238.60999999999956</v>
      </c>
      <c r="AE106" s="294">
        <f t="shared" si="40"/>
        <v>2302.6666666666665</v>
      </c>
    </row>
    <row r="107" spans="1:34" ht="21">
      <c r="A107" s="37">
        <v>10949</v>
      </c>
      <c r="B107" s="38">
        <v>105</v>
      </c>
      <c r="C107" s="225"/>
      <c r="D107" s="29" t="s">
        <v>380</v>
      </c>
      <c r="E107" s="29"/>
      <c r="F107" s="34">
        <v>1</v>
      </c>
      <c r="G107" s="34" t="s">
        <v>424</v>
      </c>
      <c r="H107" s="46">
        <v>33</v>
      </c>
      <c r="I107" s="46">
        <v>52</v>
      </c>
      <c r="J107" s="208">
        <v>46.666666666666664</v>
      </c>
      <c r="K107" s="117">
        <f>(H107+I107+J107)/3*1.1</f>
        <v>48.27777777777778</v>
      </c>
      <c r="L107" s="368">
        <v>0</v>
      </c>
      <c r="M107" s="120">
        <v>48</v>
      </c>
      <c r="N107" s="46">
        <v>191.8682</v>
      </c>
      <c r="O107" s="426">
        <f t="shared" si="41"/>
        <v>9209.6736</v>
      </c>
      <c r="P107" s="33">
        <v>12</v>
      </c>
      <c r="Q107" s="35">
        <f t="shared" si="33"/>
        <v>2302.4184</v>
      </c>
      <c r="R107" s="34">
        <v>12</v>
      </c>
      <c r="S107" s="36">
        <f t="shared" si="34"/>
        <v>2302.4184</v>
      </c>
      <c r="T107" s="36">
        <v>12</v>
      </c>
      <c r="U107" s="271">
        <f t="shared" si="35"/>
        <v>2302.4184</v>
      </c>
      <c r="V107" s="271">
        <v>12</v>
      </c>
      <c r="W107" s="37">
        <f t="shared" si="36"/>
        <v>2302.4184</v>
      </c>
      <c r="X107" s="83"/>
      <c r="Y107" s="19">
        <f t="shared" si="37"/>
        <v>0</v>
      </c>
      <c r="Z107" s="19">
        <f t="shared" si="38"/>
        <v>48</v>
      </c>
      <c r="AA107">
        <f t="shared" si="32"/>
        <v>12</v>
      </c>
      <c r="AB107">
        <v>35</v>
      </c>
      <c r="AC107">
        <v>6718.6</v>
      </c>
      <c r="AD107">
        <f t="shared" si="39"/>
        <v>191.96</v>
      </c>
      <c r="AE107" s="294">
        <f t="shared" si="40"/>
        <v>46.666666666666664</v>
      </c>
      <c r="AH107" s="232"/>
    </row>
    <row r="108" spans="1:31" ht="21">
      <c r="A108" s="37">
        <v>10949</v>
      </c>
      <c r="B108" s="34">
        <v>106</v>
      </c>
      <c r="C108" s="38"/>
      <c r="D108" s="29" t="s">
        <v>451</v>
      </c>
      <c r="E108" s="29"/>
      <c r="F108" s="34">
        <v>1</v>
      </c>
      <c r="G108" s="34" t="s">
        <v>1381</v>
      </c>
      <c r="H108" s="46">
        <v>172</v>
      </c>
      <c r="I108" s="46">
        <v>156</v>
      </c>
      <c r="J108" s="208">
        <v>189.33333333333334</v>
      </c>
      <c r="K108" s="117">
        <f>(H108+I108+J108)/3*1.1</f>
        <v>189.68888888888893</v>
      </c>
      <c r="L108" s="368">
        <v>30</v>
      </c>
      <c r="M108" s="120">
        <v>160</v>
      </c>
      <c r="N108" s="46">
        <v>198</v>
      </c>
      <c r="O108" s="426">
        <f t="shared" si="41"/>
        <v>31680</v>
      </c>
      <c r="P108" s="33">
        <v>40</v>
      </c>
      <c r="Q108" s="35">
        <f t="shared" si="33"/>
        <v>7920</v>
      </c>
      <c r="R108" s="34">
        <v>40</v>
      </c>
      <c r="S108" s="36">
        <f t="shared" si="34"/>
        <v>7920</v>
      </c>
      <c r="T108" s="36">
        <v>40</v>
      </c>
      <c r="U108" s="271">
        <f t="shared" si="35"/>
        <v>7920</v>
      </c>
      <c r="V108" s="271">
        <v>40</v>
      </c>
      <c r="W108" s="37">
        <f t="shared" si="36"/>
        <v>7920</v>
      </c>
      <c r="X108" s="83"/>
      <c r="Y108" s="19">
        <f t="shared" si="37"/>
        <v>0</v>
      </c>
      <c r="Z108" s="19">
        <f t="shared" si="38"/>
        <v>160</v>
      </c>
      <c r="AA108">
        <f t="shared" si="32"/>
        <v>40</v>
      </c>
      <c r="AB108">
        <v>142</v>
      </c>
      <c r="AC108">
        <v>28108.90000000004</v>
      </c>
      <c r="AD108">
        <f t="shared" si="39"/>
        <v>197.9500000000003</v>
      </c>
      <c r="AE108" s="294">
        <f t="shared" si="40"/>
        <v>189.33333333333334</v>
      </c>
    </row>
    <row r="109" spans="1:33" ht="21">
      <c r="A109" s="37">
        <v>10949</v>
      </c>
      <c r="B109" s="38">
        <v>107</v>
      </c>
      <c r="C109" s="38"/>
      <c r="D109" s="226" t="s">
        <v>452</v>
      </c>
      <c r="E109" s="226"/>
      <c r="F109" s="233">
        <v>1</v>
      </c>
      <c r="G109" s="233" t="s">
        <v>424</v>
      </c>
      <c r="H109" s="227">
        <v>4595</v>
      </c>
      <c r="I109" s="46">
        <v>5590</v>
      </c>
      <c r="J109" s="208">
        <v>4400</v>
      </c>
      <c r="K109" s="117">
        <v>4840</v>
      </c>
      <c r="L109" s="368">
        <v>240</v>
      </c>
      <c r="M109" s="120">
        <v>4600</v>
      </c>
      <c r="N109" s="46">
        <v>3.852</v>
      </c>
      <c r="O109" s="426">
        <f t="shared" si="41"/>
        <v>17719.2</v>
      </c>
      <c r="P109" s="227">
        <v>1200</v>
      </c>
      <c r="Q109" s="35">
        <f t="shared" si="33"/>
        <v>4622.4</v>
      </c>
      <c r="R109" s="233">
        <v>1200</v>
      </c>
      <c r="S109" s="36">
        <f t="shared" si="34"/>
        <v>4622.4</v>
      </c>
      <c r="T109" s="241">
        <v>1200</v>
      </c>
      <c r="U109" s="271">
        <f t="shared" si="35"/>
        <v>4622.4</v>
      </c>
      <c r="V109" s="274">
        <v>1000</v>
      </c>
      <c r="W109" s="37">
        <f t="shared" si="36"/>
        <v>3852</v>
      </c>
      <c r="X109" s="129"/>
      <c r="Y109" s="19">
        <f t="shared" si="37"/>
        <v>0</v>
      </c>
      <c r="Z109" s="19">
        <f t="shared" si="38"/>
        <v>4600</v>
      </c>
      <c r="AA109">
        <f t="shared" si="32"/>
        <v>1150</v>
      </c>
      <c r="AB109" s="232">
        <v>3300</v>
      </c>
      <c r="AC109" s="232">
        <v>12711.600000000011</v>
      </c>
      <c r="AD109">
        <f t="shared" si="39"/>
        <v>3.8520000000000034</v>
      </c>
      <c r="AE109" s="294">
        <f t="shared" si="40"/>
        <v>4400</v>
      </c>
      <c r="AF109" s="232"/>
      <c r="AG109" s="232"/>
    </row>
    <row r="110" spans="1:31" ht="21">
      <c r="A110" s="37">
        <v>10949</v>
      </c>
      <c r="B110" s="38">
        <v>108</v>
      </c>
      <c r="C110" s="38"/>
      <c r="D110" s="29" t="s">
        <v>377</v>
      </c>
      <c r="E110" s="29"/>
      <c r="F110" s="34">
        <v>1</v>
      </c>
      <c r="G110" s="34" t="s">
        <v>1381</v>
      </c>
      <c r="H110" s="46">
        <v>1041</v>
      </c>
      <c r="I110" s="46">
        <v>1056</v>
      </c>
      <c r="J110" s="208">
        <v>1066.6666666666665</v>
      </c>
      <c r="K110" s="117">
        <f>(H110+I110+J110)/3*1.1</f>
        <v>1160.0111111111112</v>
      </c>
      <c r="L110" s="368">
        <v>60</v>
      </c>
      <c r="M110" s="120">
        <v>1100</v>
      </c>
      <c r="N110" s="46">
        <v>116.63</v>
      </c>
      <c r="O110" s="426">
        <f t="shared" si="41"/>
        <v>128293</v>
      </c>
      <c r="P110" s="33">
        <v>280</v>
      </c>
      <c r="Q110" s="35">
        <f t="shared" si="33"/>
        <v>32656.399999999998</v>
      </c>
      <c r="R110" s="34">
        <v>270</v>
      </c>
      <c r="S110" s="36">
        <f t="shared" si="34"/>
        <v>31490.1</v>
      </c>
      <c r="T110" s="36">
        <v>280</v>
      </c>
      <c r="U110" s="271">
        <f t="shared" si="35"/>
        <v>32656.399999999998</v>
      </c>
      <c r="V110" s="37">
        <v>270</v>
      </c>
      <c r="W110" s="37">
        <f t="shared" si="36"/>
        <v>31490.1</v>
      </c>
      <c r="X110" s="83"/>
      <c r="Y110" s="19">
        <f t="shared" si="37"/>
        <v>0</v>
      </c>
      <c r="Z110" s="19">
        <f t="shared" si="38"/>
        <v>1100</v>
      </c>
      <c r="AA110">
        <f t="shared" si="32"/>
        <v>275</v>
      </c>
      <c r="AB110">
        <v>800</v>
      </c>
      <c r="AC110">
        <v>93303.99999999991</v>
      </c>
      <c r="AD110">
        <f t="shared" si="39"/>
        <v>116.6299999999999</v>
      </c>
      <c r="AE110" s="294">
        <f t="shared" si="40"/>
        <v>1066.6666666666665</v>
      </c>
    </row>
    <row r="111" spans="1:31" ht="21">
      <c r="A111" s="37">
        <v>10949</v>
      </c>
      <c r="B111" s="38">
        <v>109</v>
      </c>
      <c r="C111" s="34"/>
      <c r="D111" s="29" t="s">
        <v>378</v>
      </c>
      <c r="E111" s="29"/>
      <c r="F111" s="34">
        <v>1</v>
      </c>
      <c r="G111" s="34" t="s">
        <v>1381</v>
      </c>
      <c r="H111" s="46">
        <v>328</v>
      </c>
      <c r="I111" s="46">
        <v>401</v>
      </c>
      <c r="J111" s="208">
        <v>388</v>
      </c>
      <c r="K111" s="117">
        <f>(H111+I111+J111)/3*1.1</f>
        <v>409.56666666666666</v>
      </c>
      <c r="L111" s="368">
        <v>10</v>
      </c>
      <c r="M111" s="120">
        <v>400</v>
      </c>
      <c r="N111" s="46">
        <v>134.82</v>
      </c>
      <c r="O111" s="426">
        <f t="shared" si="41"/>
        <v>53928</v>
      </c>
      <c r="P111" s="33">
        <v>100</v>
      </c>
      <c r="Q111" s="35">
        <f t="shared" si="33"/>
        <v>13482</v>
      </c>
      <c r="R111" s="34">
        <v>100</v>
      </c>
      <c r="S111" s="36">
        <f t="shared" si="34"/>
        <v>13482</v>
      </c>
      <c r="T111" s="36">
        <v>100</v>
      </c>
      <c r="U111" s="271">
        <f t="shared" si="35"/>
        <v>13482</v>
      </c>
      <c r="V111" s="271">
        <v>100</v>
      </c>
      <c r="W111" s="37">
        <f t="shared" si="36"/>
        <v>13482</v>
      </c>
      <c r="X111" s="83"/>
      <c r="Y111" s="19">
        <f t="shared" si="37"/>
        <v>0</v>
      </c>
      <c r="Z111" s="19">
        <f t="shared" si="38"/>
        <v>400</v>
      </c>
      <c r="AA111">
        <f t="shared" si="32"/>
        <v>100</v>
      </c>
      <c r="AB111">
        <v>291</v>
      </c>
      <c r="AC111">
        <v>39232.61999999995</v>
      </c>
      <c r="AD111">
        <f t="shared" si="39"/>
        <v>134.81999999999982</v>
      </c>
      <c r="AE111" s="294">
        <f t="shared" si="40"/>
        <v>388</v>
      </c>
    </row>
    <row r="112" spans="1:31" ht="21">
      <c r="A112" s="37">
        <v>10949</v>
      </c>
      <c r="B112" s="38">
        <v>110</v>
      </c>
      <c r="C112" s="38"/>
      <c r="D112" s="29" t="s">
        <v>379</v>
      </c>
      <c r="E112" s="29"/>
      <c r="F112" s="34">
        <v>1</v>
      </c>
      <c r="G112" s="34" t="s">
        <v>424</v>
      </c>
      <c r="H112" s="46">
        <v>585</v>
      </c>
      <c r="I112" s="46">
        <v>627</v>
      </c>
      <c r="J112" s="208">
        <v>524</v>
      </c>
      <c r="K112" s="117">
        <v>640</v>
      </c>
      <c r="L112" s="368">
        <v>0</v>
      </c>
      <c r="M112" s="120">
        <v>640</v>
      </c>
      <c r="N112" s="46">
        <v>15</v>
      </c>
      <c r="O112" s="426">
        <f t="shared" si="41"/>
        <v>9600</v>
      </c>
      <c r="P112" s="33">
        <v>160</v>
      </c>
      <c r="Q112" s="35">
        <f t="shared" si="33"/>
        <v>2400</v>
      </c>
      <c r="R112" s="34">
        <v>160</v>
      </c>
      <c r="S112" s="36">
        <f t="shared" si="34"/>
        <v>2400</v>
      </c>
      <c r="T112" s="36">
        <v>160</v>
      </c>
      <c r="U112" s="271">
        <f t="shared" si="35"/>
        <v>2400</v>
      </c>
      <c r="V112" s="37">
        <v>160</v>
      </c>
      <c r="W112" s="37">
        <f t="shared" si="36"/>
        <v>2400</v>
      </c>
      <c r="X112" s="83"/>
      <c r="Y112" s="19">
        <f t="shared" si="37"/>
        <v>0</v>
      </c>
      <c r="Z112" s="19">
        <f t="shared" si="38"/>
        <v>640</v>
      </c>
      <c r="AA112">
        <f t="shared" si="32"/>
        <v>160</v>
      </c>
      <c r="AB112">
        <v>393</v>
      </c>
      <c r="AC112">
        <v>5887.140000000002</v>
      </c>
      <c r="AD112">
        <f t="shared" si="39"/>
        <v>14.980000000000006</v>
      </c>
      <c r="AE112" s="294">
        <f t="shared" si="40"/>
        <v>524</v>
      </c>
    </row>
    <row r="113" spans="1:31" ht="21">
      <c r="A113" s="37">
        <v>10949</v>
      </c>
      <c r="B113" s="34">
        <v>111</v>
      </c>
      <c r="C113" s="38"/>
      <c r="D113" s="29" t="s">
        <v>381</v>
      </c>
      <c r="E113" s="29"/>
      <c r="F113" s="34">
        <v>1</v>
      </c>
      <c r="G113" s="34" t="s">
        <v>424</v>
      </c>
      <c r="H113" s="46">
        <v>267</v>
      </c>
      <c r="I113" s="46">
        <v>278</v>
      </c>
      <c r="J113" s="208">
        <v>242.66666666666666</v>
      </c>
      <c r="K113" s="117">
        <f>(H113+I113+J113)/3*1.1</f>
        <v>288.81111111111113</v>
      </c>
      <c r="L113" s="368">
        <v>73</v>
      </c>
      <c r="M113" s="120">
        <v>216</v>
      </c>
      <c r="N113" s="46">
        <v>25</v>
      </c>
      <c r="O113" s="426">
        <f t="shared" si="41"/>
        <v>5400</v>
      </c>
      <c r="P113" s="33">
        <v>60</v>
      </c>
      <c r="Q113" s="35">
        <f t="shared" si="33"/>
        <v>1500</v>
      </c>
      <c r="R113" s="34">
        <v>60</v>
      </c>
      <c r="S113" s="36">
        <f t="shared" si="34"/>
        <v>1500</v>
      </c>
      <c r="T113" s="36">
        <v>48</v>
      </c>
      <c r="U113" s="271">
        <f t="shared" si="35"/>
        <v>1200</v>
      </c>
      <c r="V113" s="37">
        <v>48</v>
      </c>
      <c r="W113" s="37">
        <f t="shared" si="36"/>
        <v>1200</v>
      </c>
      <c r="X113" s="83"/>
      <c r="Y113" s="19">
        <f t="shared" si="37"/>
        <v>0</v>
      </c>
      <c r="Z113" s="19">
        <f t="shared" si="38"/>
        <v>216</v>
      </c>
      <c r="AA113">
        <f t="shared" si="32"/>
        <v>54</v>
      </c>
      <c r="AB113">
        <v>182</v>
      </c>
      <c r="AC113">
        <v>4174.17</v>
      </c>
      <c r="AD113">
        <f t="shared" si="39"/>
        <v>22.935</v>
      </c>
      <c r="AE113" s="294">
        <f t="shared" si="40"/>
        <v>242.66666666666666</v>
      </c>
    </row>
    <row r="114" spans="1:31" ht="21">
      <c r="A114" s="37">
        <v>10949</v>
      </c>
      <c r="B114" s="38">
        <v>112</v>
      </c>
      <c r="C114" s="38"/>
      <c r="D114" s="29" t="s">
        <v>382</v>
      </c>
      <c r="E114" s="29"/>
      <c r="F114" s="34">
        <v>1</v>
      </c>
      <c r="G114" s="34" t="s">
        <v>424</v>
      </c>
      <c r="H114" s="46">
        <v>0</v>
      </c>
      <c r="I114" s="46">
        <v>0</v>
      </c>
      <c r="J114" s="208">
        <v>0</v>
      </c>
      <c r="K114" s="117">
        <f>(H114+I114+J114)/3*1.1</f>
        <v>0</v>
      </c>
      <c r="L114" s="368">
        <v>13</v>
      </c>
      <c r="M114" s="120">
        <v>0</v>
      </c>
      <c r="N114" s="46">
        <v>25</v>
      </c>
      <c r="O114" s="426">
        <f t="shared" si="41"/>
        <v>0</v>
      </c>
      <c r="P114" s="33">
        <v>0</v>
      </c>
      <c r="Q114" s="35">
        <f t="shared" si="33"/>
        <v>0</v>
      </c>
      <c r="R114" s="34">
        <v>0</v>
      </c>
      <c r="S114" s="36">
        <f t="shared" si="34"/>
        <v>0</v>
      </c>
      <c r="T114" s="36">
        <v>0</v>
      </c>
      <c r="U114" s="271">
        <f t="shared" si="35"/>
        <v>0</v>
      </c>
      <c r="V114" s="37">
        <v>0</v>
      </c>
      <c r="W114" s="37">
        <f t="shared" si="36"/>
        <v>0</v>
      </c>
      <c r="X114" s="83"/>
      <c r="Y114" s="19">
        <f t="shared" si="37"/>
        <v>0</v>
      </c>
      <c r="Z114" s="19">
        <f t="shared" si="38"/>
        <v>0</v>
      </c>
      <c r="AA114">
        <f t="shared" si="32"/>
        <v>0</v>
      </c>
      <c r="AD114" t="e">
        <f t="shared" si="39"/>
        <v>#DIV/0!</v>
      </c>
      <c r="AE114" s="294">
        <f t="shared" si="40"/>
        <v>0</v>
      </c>
    </row>
    <row r="115" spans="1:31" ht="21">
      <c r="A115" s="37">
        <v>10949</v>
      </c>
      <c r="B115" s="38">
        <v>113</v>
      </c>
      <c r="C115" s="38"/>
      <c r="D115" s="29" t="s">
        <v>1527</v>
      </c>
      <c r="E115" s="29"/>
      <c r="F115" s="34">
        <v>1</v>
      </c>
      <c r="G115" s="34" t="s">
        <v>1382</v>
      </c>
      <c r="H115" s="46">
        <v>348</v>
      </c>
      <c r="I115" s="46">
        <v>372</v>
      </c>
      <c r="J115" s="208">
        <v>314.66666666666663</v>
      </c>
      <c r="K115" s="117">
        <f>(H115+I115+J115)/3*1.1</f>
        <v>379.3777777777778</v>
      </c>
      <c r="L115" s="368">
        <v>79</v>
      </c>
      <c r="M115" s="120">
        <v>300</v>
      </c>
      <c r="N115" s="324">
        <v>150</v>
      </c>
      <c r="O115" s="426">
        <f t="shared" si="41"/>
        <v>45000</v>
      </c>
      <c r="P115" s="33">
        <v>80</v>
      </c>
      <c r="Q115" s="35">
        <f t="shared" si="33"/>
        <v>12000</v>
      </c>
      <c r="R115" s="34">
        <v>70</v>
      </c>
      <c r="S115" s="36">
        <f t="shared" si="34"/>
        <v>10500</v>
      </c>
      <c r="T115" s="36">
        <v>80</v>
      </c>
      <c r="U115" s="271">
        <f t="shared" si="35"/>
        <v>12000</v>
      </c>
      <c r="V115" s="37">
        <v>70</v>
      </c>
      <c r="W115" s="37">
        <f t="shared" si="36"/>
        <v>10500</v>
      </c>
      <c r="X115" s="83"/>
      <c r="Y115" s="19">
        <f t="shared" si="37"/>
        <v>0</v>
      </c>
      <c r="Z115" s="19">
        <f t="shared" si="38"/>
        <v>300</v>
      </c>
      <c r="AA115">
        <f t="shared" si="32"/>
        <v>75</v>
      </c>
      <c r="AB115">
        <v>236</v>
      </c>
      <c r="AC115">
        <v>35400</v>
      </c>
      <c r="AD115">
        <f t="shared" si="39"/>
        <v>150</v>
      </c>
      <c r="AE115" s="294">
        <f t="shared" si="40"/>
        <v>314.66666666666663</v>
      </c>
    </row>
    <row r="116" spans="1:31" ht="21">
      <c r="A116" s="37">
        <v>10949</v>
      </c>
      <c r="B116" s="38">
        <v>114</v>
      </c>
      <c r="C116" s="34"/>
      <c r="D116" s="40" t="s">
        <v>1528</v>
      </c>
      <c r="E116" s="40"/>
      <c r="F116" s="34">
        <v>1</v>
      </c>
      <c r="G116" s="34" t="s">
        <v>1382</v>
      </c>
      <c r="H116" s="46">
        <v>20</v>
      </c>
      <c r="I116" s="46">
        <v>6</v>
      </c>
      <c r="J116" s="208">
        <v>0</v>
      </c>
      <c r="K116" s="117">
        <f>(H116+I116+J116)/3*1.1</f>
        <v>9.533333333333333</v>
      </c>
      <c r="L116" s="368">
        <v>14</v>
      </c>
      <c r="M116" s="120">
        <v>0</v>
      </c>
      <c r="N116" s="46">
        <v>200</v>
      </c>
      <c r="O116" s="426">
        <f t="shared" si="41"/>
        <v>0</v>
      </c>
      <c r="P116" s="33">
        <v>0</v>
      </c>
      <c r="Q116" s="35">
        <f t="shared" si="33"/>
        <v>0</v>
      </c>
      <c r="R116" s="34">
        <v>0</v>
      </c>
      <c r="S116" s="36">
        <f t="shared" si="34"/>
        <v>0</v>
      </c>
      <c r="T116" s="36">
        <v>0</v>
      </c>
      <c r="U116" s="271">
        <f t="shared" si="35"/>
        <v>0</v>
      </c>
      <c r="V116" s="37">
        <v>0</v>
      </c>
      <c r="W116" s="37">
        <f t="shared" si="36"/>
        <v>0</v>
      </c>
      <c r="X116" s="83"/>
      <c r="Y116" s="19">
        <f t="shared" si="37"/>
        <v>0</v>
      </c>
      <c r="Z116" s="19">
        <f t="shared" si="38"/>
        <v>0</v>
      </c>
      <c r="AA116">
        <f t="shared" si="32"/>
        <v>0</v>
      </c>
      <c r="AD116" t="e">
        <f t="shared" si="39"/>
        <v>#DIV/0!</v>
      </c>
      <c r="AE116" s="294">
        <f t="shared" si="40"/>
        <v>0</v>
      </c>
    </row>
    <row r="117" spans="1:34" ht="21">
      <c r="A117" s="37">
        <v>10949</v>
      </c>
      <c r="B117" s="38">
        <v>115</v>
      </c>
      <c r="C117" s="24"/>
      <c r="D117" s="29" t="s">
        <v>587</v>
      </c>
      <c r="E117" s="29"/>
      <c r="F117" s="34">
        <v>1</v>
      </c>
      <c r="G117" s="34" t="s">
        <v>1382</v>
      </c>
      <c r="H117" s="46">
        <v>6340</v>
      </c>
      <c r="I117" s="46">
        <v>5000</v>
      </c>
      <c r="J117" s="208">
        <v>3866.666666666667</v>
      </c>
      <c r="K117" s="117">
        <v>4200</v>
      </c>
      <c r="L117" s="368">
        <v>0</v>
      </c>
      <c r="M117" s="120">
        <v>4200</v>
      </c>
      <c r="N117" s="46">
        <v>10</v>
      </c>
      <c r="O117" s="426">
        <f t="shared" si="41"/>
        <v>42000</v>
      </c>
      <c r="P117" s="33">
        <v>1200</v>
      </c>
      <c r="Q117" s="35">
        <f t="shared" si="33"/>
        <v>12000</v>
      </c>
      <c r="R117" s="34">
        <v>1000</v>
      </c>
      <c r="S117" s="36">
        <f t="shared" si="34"/>
        <v>10000</v>
      </c>
      <c r="T117" s="36">
        <v>1000</v>
      </c>
      <c r="U117" s="271">
        <f t="shared" si="35"/>
        <v>10000</v>
      </c>
      <c r="V117" s="37">
        <v>1000</v>
      </c>
      <c r="W117" s="37">
        <f t="shared" si="36"/>
        <v>10000</v>
      </c>
      <c r="X117" s="83"/>
      <c r="Y117" s="19">
        <f t="shared" si="37"/>
        <v>0</v>
      </c>
      <c r="Z117" s="19">
        <f t="shared" si="38"/>
        <v>4200</v>
      </c>
      <c r="AA117">
        <f t="shared" si="32"/>
        <v>1050</v>
      </c>
      <c r="AB117">
        <v>2900</v>
      </c>
      <c r="AC117">
        <v>29000</v>
      </c>
      <c r="AD117">
        <f t="shared" si="39"/>
        <v>10</v>
      </c>
      <c r="AE117" s="294">
        <f t="shared" si="40"/>
        <v>3866.666666666667</v>
      </c>
      <c r="AH117" t="s">
        <v>1556</v>
      </c>
    </row>
    <row r="118" spans="1:31" ht="21">
      <c r="A118" s="37">
        <v>10949</v>
      </c>
      <c r="B118" s="34">
        <v>116</v>
      </c>
      <c r="C118" s="38"/>
      <c r="D118" s="29" t="s">
        <v>588</v>
      </c>
      <c r="E118" s="29"/>
      <c r="F118" s="34">
        <v>1</v>
      </c>
      <c r="G118" s="34" t="s">
        <v>1381</v>
      </c>
      <c r="H118" s="46">
        <v>1</v>
      </c>
      <c r="I118" s="46">
        <v>0</v>
      </c>
      <c r="J118" s="208">
        <v>0</v>
      </c>
      <c r="K118" s="117">
        <f>(H118+I118+J118)/3*1.1</f>
        <v>0.3666666666666667</v>
      </c>
      <c r="L118" s="368">
        <v>0</v>
      </c>
      <c r="M118" s="120">
        <f>K118-L118</f>
        <v>0.3666666666666667</v>
      </c>
      <c r="N118" s="46">
        <v>380</v>
      </c>
      <c r="O118" s="426">
        <f t="shared" si="41"/>
        <v>139.33333333333334</v>
      </c>
      <c r="P118" s="33">
        <v>0</v>
      </c>
      <c r="Q118" s="35">
        <f t="shared" si="33"/>
        <v>0</v>
      </c>
      <c r="R118" s="34">
        <v>0</v>
      </c>
      <c r="S118" s="36">
        <f t="shared" si="34"/>
        <v>0</v>
      </c>
      <c r="T118" s="36">
        <v>0</v>
      </c>
      <c r="U118" s="271">
        <f t="shared" si="35"/>
        <v>0</v>
      </c>
      <c r="V118" s="37">
        <v>0</v>
      </c>
      <c r="W118" s="37">
        <f t="shared" si="36"/>
        <v>0</v>
      </c>
      <c r="X118" s="83"/>
      <c r="Y118" s="19">
        <f t="shared" si="37"/>
        <v>0.3666666666666667</v>
      </c>
      <c r="Z118" s="19">
        <f t="shared" si="38"/>
        <v>0</v>
      </c>
      <c r="AA118">
        <f t="shared" si="32"/>
        <v>0.09166666666666667</v>
      </c>
      <c r="AD118" t="e">
        <f t="shared" si="39"/>
        <v>#DIV/0!</v>
      </c>
      <c r="AE118" s="294">
        <f t="shared" si="40"/>
        <v>0</v>
      </c>
    </row>
    <row r="119" spans="1:31" ht="21">
      <c r="A119" s="37">
        <v>10949</v>
      </c>
      <c r="B119" s="38">
        <v>117</v>
      </c>
      <c r="C119" s="38"/>
      <c r="D119" s="29" t="s">
        <v>383</v>
      </c>
      <c r="E119" s="29"/>
      <c r="F119" s="34">
        <v>1</v>
      </c>
      <c r="G119" s="34" t="s">
        <v>428</v>
      </c>
      <c r="H119" s="46">
        <v>216</v>
      </c>
      <c r="I119" s="46">
        <v>218</v>
      </c>
      <c r="J119" s="208">
        <v>286.6666666666667</v>
      </c>
      <c r="K119" s="117">
        <f>(H119+I119+J119)/3*1.1</f>
        <v>264.2444444444445</v>
      </c>
      <c r="L119" s="368">
        <v>24</v>
      </c>
      <c r="M119" s="120">
        <v>240</v>
      </c>
      <c r="N119" s="324">
        <v>22.2917</v>
      </c>
      <c r="O119" s="426">
        <f t="shared" si="41"/>
        <v>5350.008</v>
      </c>
      <c r="P119" s="33">
        <v>48</v>
      </c>
      <c r="Q119" s="35">
        <f t="shared" si="33"/>
        <v>1070.0016</v>
      </c>
      <c r="R119" s="34">
        <v>72</v>
      </c>
      <c r="S119" s="36">
        <f t="shared" si="34"/>
        <v>1605.0023999999999</v>
      </c>
      <c r="T119" s="36">
        <v>72</v>
      </c>
      <c r="U119" s="271">
        <f t="shared" si="35"/>
        <v>1605.0023999999999</v>
      </c>
      <c r="V119" s="37">
        <v>48</v>
      </c>
      <c r="W119" s="37">
        <f t="shared" si="36"/>
        <v>1070.0016</v>
      </c>
      <c r="X119" s="83"/>
      <c r="Y119" s="19">
        <f t="shared" si="37"/>
        <v>0</v>
      </c>
      <c r="Z119" s="19">
        <f t="shared" si="38"/>
        <v>240</v>
      </c>
      <c r="AA119">
        <f t="shared" si="32"/>
        <v>60</v>
      </c>
      <c r="AB119">
        <v>215</v>
      </c>
      <c r="AC119">
        <v>4792.7</v>
      </c>
      <c r="AD119">
        <f t="shared" si="39"/>
        <v>22.291627906976743</v>
      </c>
      <c r="AE119" s="294">
        <f t="shared" si="40"/>
        <v>286.6666666666667</v>
      </c>
    </row>
    <row r="120" spans="1:31" ht="21">
      <c r="A120" s="37">
        <v>10949</v>
      </c>
      <c r="B120" s="38">
        <v>118</v>
      </c>
      <c r="C120" s="38"/>
      <c r="D120" s="29" t="s">
        <v>384</v>
      </c>
      <c r="E120" s="29"/>
      <c r="F120" s="34">
        <v>1</v>
      </c>
      <c r="G120" s="34" t="s">
        <v>428</v>
      </c>
      <c r="H120" s="46">
        <v>896</v>
      </c>
      <c r="I120" s="46">
        <v>946</v>
      </c>
      <c r="J120" s="208">
        <v>786.6666666666667</v>
      </c>
      <c r="K120" s="117">
        <f>(H120+I120+J120)/3*1.05</f>
        <v>920.0333333333334</v>
      </c>
      <c r="L120" s="368">
        <v>62</v>
      </c>
      <c r="M120" s="120">
        <v>858</v>
      </c>
      <c r="N120" s="324">
        <v>85.7409</v>
      </c>
      <c r="O120" s="426">
        <f t="shared" si="41"/>
        <v>73565.69219999999</v>
      </c>
      <c r="P120" s="33">
        <v>210</v>
      </c>
      <c r="Q120" s="35">
        <f t="shared" si="33"/>
        <v>18005.589</v>
      </c>
      <c r="R120" s="34">
        <v>240</v>
      </c>
      <c r="S120" s="36">
        <f t="shared" si="34"/>
        <v>20577.816</v>
      </c>
      <c r="T120" s="36">
        <v>240</v>
      </c>
      <c r="U120" s="271">
        <f t="shared" si="35"/>
        <v>20577.816</v>
      </c>
      <c r="V120" s="37">
        <v>168</v>
      </c>
      <c r="W120" s="37">
        <f t="shared" si="36"/>
        <v>14404.4712</v>
      </c>
      <c r="X120" s="83"/>
      <c r="Y120" s="19">
        <f t="shared" si="37"/>
        <v>0</v>
      </c>
      <c r="Z120" s="19">
        <f t="shared" si="38"/>
        <v>858</v>
      </c>
      <c r="AA120">
        <f t="shared" si="32"/>
        <v>214.5</v>
      </c>
      <c r="AB120">
        <v>590</v>
      </c>
      <c r="AC120">
        <v>47097.84999999993</v>
      </c>
      <c r="AD120">
        <f t="shared" si="39"/>
        <v>79.82686440677955</v>
      </c>
      <c r="AE120" s="294">
        <f t="shared" si="40"/>
        <v>786.6666666666667</v>
      </c>
    </row>
    <row r="121" spans="1:31" ht="21">
      <c r="A121" s="37">
        <v>10949</v>
      </c>
      <c r="B121" s="38">
        <v>119</v>
      </c>
      <c r="C121" s="34"/>
      <c r="D121" s="29" t="s">
        <v>385</v>
      </c>
      <c r="E121" s="29"/>
      <c r="F121" s="34">
        <v>1</v>
      </c>
      <c r="G121" s="34" t="s">
        <v>1378</v>
      </c>
      <c r="H121" s="46">
        <v>361</v>
      </c>
      <c r="I121" s="46">
        <v>1078</v>
      </c>
      <c r="J121" s="208">
        <v>1038.6666666666667</v>
      </c>
      <c r="K121" s="117">
        <v>1163</v>
      </c>
      <c r="L121" s="368">
        <v>163</v>
      </c>
      <c r="M121" s="120">
        <v>1000</v>
      </c>
      <c r="N121" s="46">
        <v>15</v>
      </c>
      <c r="O121" s="426">
        <f t="shared" si="41"/>
        <v>15000</v>
      </c>
      <c r="P121" s="33">
        <v>250</v>
      </c>
      <c r="Q121" s="35">
        <f t="shared" si="33"/>
        <v>3750</v>
      </c>
      <c r="R121" s="34">
        <v>250</v>
      </c>
      <c r="S121" s="36">
        <f t="shared" si="34"/>
        <v>3750</v>
      </c>
      <c r="T121" s="36">
        <v>250</v>
      </c>
      <c r="U121" s="271">
        <f t="shared" si="35"/>
        <v>3750</v>
      </c>
      <c r="V121" s="37">
        <v>250</v>
      </c>
      <c r="W121" s="37">
        <f t="shared" si="36"/>
        <v>3750</v>
      </c>
      <c r="X121" s="83"/>
      <c r="Y121" s="19">
        <f t="shared" si="37"/>
        <v>0</v>
      </c>
      <c r="Z121" s="19">
        <f t="shared" si="38"/>
        <v>1000</v>
      </c>
      <c r="AA121">
        <f t="shared" si="32"/>
        <v>250</v>
      </c>
      <c r="AB121">
        <v>779</v>
      </c>
      <c r="AC121">
        <v>9968.5</v>
      </c>
      <c r="AD121">
        <f t="shared" si="39"/>
        <v>12.796534017971759</v>
      </c>
      <c r="AE121" s="294">
        <f t="shared" si="40"/>
        <v>1038.6666666666667</v>
      </c>
    </row>
    <row r="122" spans="1:31" ht="21">
      <c r="A122" s="37">
        <v>10949</v>
      </c>
      <c r="B122" s="38">
        <v>120</v>
      </c>
      <c r="C122" s="38"/>
      <c r="D122" s="29" t="s">
        <v>386</v>
      </c>
      <c r="E122" s="29"/>
      <c r="F122" s="34">
        <v>1</v>
      </c>
      <c r="G122" s="34" t="s">
        <v>428</v>
      </c>
      <c r="H122" s="46">
        <v>51</v>
      </c>
      <c r="I122" s="46">
        <v>60</v>
      </c>
      <c r="J122" s="208">
        <v>56</v>
      </c>
      <c r="K122" s="117">
        <f>(H122+I122+J122)/3*1.1</f>
        <v>61.233333333333334</v>
      </c>
      <c r="L122" s="368">
        <v>13</v>
      </c>
      <c r="M122" s="120">
        <v>48</v>
      </c>
      <c r="N122" s="46">
        <v>32</v>
      </c>
      <c r="O122" s="426">
        <f t="shared" si="41"/>
        <v>1536</v>
      </c>
      <c r="P122" s="33">
        <v>12</v>
      </c>
      <c r="Q122" s="35">
        <f t="shared" si="33"/>
        <v>384</v>
      </c>
      <c r="R122" s="34">
        <v>12</v>
      </c>
      <c r="S122" s="36">
        <f t="shared" si="34"/>
        <v>384</v>
      </c>
      <c r="T122" s="36">
        <v>12</v>
      </c>
      <c r="U122" s="271">
        <f t="shared" si="35"/>
        <v>384</v>
      </c>
      <c r="V122" s="37">
        <v>12</v>
      </c>
      <c r="W122" s="37">
        <f t="shared" si="36"/>
        <v>384</v>
      </c>
      <c r="X122" s="83"/>
      <c r="Y122" s="19">
        <f t="shared" si="37"/>
        <v>0</v>
      </c>
      <c r="Z122" s="19">
        <f t="shared" si="38"/>
        <v>48</v>
      </c>
      <c r="AA122">
        <f t="shared" si="32"/>
        <v>12</v>
      </c>
      <c r="AB122">
        <v>42</v>
      </c>
      <c r="AC122">
        <v>1330</v>
      </c>
      <c r="AD122">
        <f t="shared" si="39"/>
        <v>31.666666666666668</v>
      </c>
      <c r="AE122" s="294">
        <f t="shared" si="40"/>
        <v>56</v>
      </c>
    </row>
    <row r="123" spans="1:31" ht="21">
      <c r="A123" s="37">
        <v>10949</v>
      </c>
      <c r="B123" s="34">
        <v>121</v>
      </c>
      <c r="C123" s="90"/>
      <c r="D123" s="99" t="s">
        <v>387</v>
      </c>
      <c r="E123" s="99"/>
      <c r="F123" s="34">
        <v>1</v>
      </c>
      <c r="G123" s="34" t="s">
        <v>428</v>
      </c>
      <c r="H123" s="46">
        <v>108</v>
      </c>
      <c r="I123" s="46">
        <v>72</v>
      </c>
      <c r="J123" s="208">
        <v>48</v>
      </c>
      <c r="K123" s="117">
        <f>(H123+I123+J123)/3*1.1</f>
        <v>83.60000000000001</v>
      </c>
      <c r="L123" s="368">
        <v>12</v>
      </c>
      <c r="M123" s="120">
        <v>72</v>
      </c>
      <c r="N123" s="46">
        <v>40</v>
      </c>
      <c r="O123" s="426">
        <f t="shared" si="41"/>
        <v>2880</v>
      </c>
      <c r="P123" s="33">
        <v>24</v>
      </c>
      <c r="Q123" s="35">
        <f t="shared" si="33"/>
        <v>960</v>
      </c>
      <c r="R123" s="34">
        <v>24</v>
      </c>
      <c r="S123" s="36">
        <f t="shared" si="34"/>
        <v>960</v>
      </c>
      <c r="T123" s="36">
        <v>12</v>
      </c>
      <c r="U123" s="271">
        <f t="shared" si="35"/>
        <v>480</v>
      </c>
      <c r="V123" s="37">
        <v>12</v>
      </c>
      <c r="W123" s="37">
        <f t="shared" si="36"/>
        <v>480</v>
      </c>
      <c r="X123" s="83"/>
      <c r="Y123" s="19">
        <f t="shared" si="37"/>
        <v>0</v>
      </c>
      <c r="Z123" s="19">
        <f t="shared" si="38"/>
        <v>72</v>
      </c>
      <c r="AA123">
        <f t="shared" si="32"/>
        <v>18</v>
      </c>
      <c r="AB123">
        <v>36</v>
      </c>
      <c r="AC123">
        <v>1440</v>
      </c>
      <c r="AD123">
        <f t="shared" si="39"/>
        <v>40</v>
      </c>
      <c r="AE123" s="294">
        <f t="shared" si="40"/>
        <v>48</v>
      </c>
    </row>
    <row r="124" spans="1:31" ht="21">
      <c r="A124" s="37">
        <v>10949</v>
      </c>
      <c r="B124" s="38">
        <v>122</v>
      </c>
      <c r="C124" s="38"/>
      <c r="D124" s="29" t="s">
        <v>388</v>
      </c>
      <c r="E124" s="29"/>
      <c r="F124" s="34">
        <v>1</v>
      </c>
      <c r="G124" s="34" t="s">
        <v>428</v>
      </c>
      <c r="H124" s="46">
        <v>32</v>
      </c>
      <c r="I124" s="46">
        <v>40</v>
      </c>
      <c r="J124" s="208">
        <v>16</v>
      </c>
      <c r="K124" s="117">
        <f>(H124+I124+J124)/3*1.1</f>
        <v>32.266666666666666</v>
      </c>
      <c r="L124" s="368">
        <v>8</v>
      </c>
      <c r="M124" s="120">
        <v>24</v>
      </c>
      <c r="N124" s="46">
        <v>57</v>
      </c>
      <c r="O124" s="426">
        <f t="shared" si="41"/>
        <v>1368</v>
      </c>
      <c r="P124" s="33">
        <v>0</v>
      </c>
      <c r="Q124" s="35">
        <f t="shared" si="33"/>
        <v>0</v>
      </c>
      <c r="R124" s="34">
        <v>12</v>
      </c>
      <c r="S124" s="36">
        <f t="shared" si="34"/>
        <v>684</v>
      </c>
      <c r="T124" s="36">
        <v>0</v>
      </c>
      <c r="U124" s="271">
        <f t="shared" si="35"/>
        <v>0</v>
      </c>
      <c r="V124" s="37">
        <v>12</v>
      </c>
      <c r="W124" s="37">
        <f t="shared" si="36"/>
        <v>684</v>
      </c>
      <c r="X124" s="83"/>
      <c r="Y124" s="19">
        <f t="shared" si="37"/>
        <v>0</v>
      </c>
      <c r="Z124" s="19">
        <f t="shared" si="38"/>
        <v>24</v>
      </c>
      <c r="AA124">
        <f t="shared" si="32"/>
        <v>6</v>
      </c>
      <c r="AB124">
        <v>12</v>
      </c>
      <c r="AC124">
        <v>680</v>
      </c>
      <c r="AD124">
        <f t="shared" si="39"/>
        <v>56.666666666666664</v>
      </c>
      <c r="AE124" s="294">
        <f t="shared" si="40"/>
        <v>16</v>
      </c>
    </row>
    <row r="125" spans="1:31" ht="21">
      <c r="A125" s="37">
        <v>10949</v>
      </c>
      <c r="B125" s="38">
        <v>123</v>
      </c>
      <c r="C125" s="34"/>
      <c r="D125" s="29" t="s">
        <v>389</v>
      </c>
      <c r="E125" s="29"/>
      <c r="F125" s="34">
        <v>1</v>
      </c>
      <c r="G125" s="34" t="s">
        <v>1381</v>
      </c>
      <c r="H125" s="46">
        <v>2344</v>
      </c>
      <c r="I125" s="46">
        <v>2128</v>
      </c>
      <c r="J125" s="208">
        <v>2162.666666666667</v>
      </c>
      <c r="K125" s="117">
        <f>(H125+I125+J125)/3*1.1</f>
        <v>2432.711111111111</v>
      </c>
      <c r="L125" s="368">
        <v>233</v>
      </c>
      <c r="M125" s="120">
        <v>2200</v>
      </c>
      <c r="N125" s="46">
        <v>25</v>
      </c>
      <c r="O125" s="426">
        <f t="shared" si="41"/>
        <v>55000</v>
      </c>
      <c r="P125" s="33">
        <v>600</v>
      </c>
      <c r="Q125" s="35">
        <f t="shared" si="33"/>
        <v>15000</v>
      </c>
      <c r="R125" s="34">
        <v>500</v>
      </c>
      <c r="S125" s="36">
        <f t="shared" si="34"/>
        <v>12500</v>
      </c>
      <c r="T125" s="36">
        <v>600</v>
      </c>
      <c r="U125" s="271">
        <f t="shared" si="35"/>
        <v>15000</v>
      </c>
      <c r="V125" s="37">
        <v>500</v>
      </c>
      <c r="W125" s="37">
        <f t="shared" si="36"/>
        <v>12500</v>
      </c>
      <c r="X125" s="83"/>
      <c r="Y125" s="19">
        <f t="shared" si="37"/>
        <v>0</v>
      </c>
      <c r="Z125" s="19">
        <f t="shared" si="38"/>
        <v>2200</v>
      </c>
      <c r="AA125">
        <f t="shared" si="32"/>
        <v>550</v>
      </c>
      <c r="AB125">
        <v>1622</v>
      </c>
      <c r="AC125">
        <v>34094</v>
      </c>
      <c r="AD125">
        <f t="shared" si="39"/>
        <v>21.01972872996301</v>
      </c>
      <c r="AE125" s="294">
        <f t="shared" si="40"/>
        <v>2162.666666666667</v>
      </c>
    </row>
    <row r="126" spans="1:31" ht="21">
      <c r="A126" s="37">
        <v>10949</v>
      </c>
      <c r="B126" s="38">
        <v>124</v>
      </c>
      <c r="C126" s="38"/>
      <c r="D126" s="29"/>
      <c r="E126" s="29"/>
      <c r="F126" s="38"/>
      <c r="G126" s="38"/>
      <c r="H126" s="46"/>
      <c r="I126" s="46"/>
      <c r="J126" s="120">
        <f>AE126</f>
        <v>0</v>
      </c>
      <c r="K126" s="117"/>
      <c r="L126" s="368"/>
      <c r="M126" s="120"/>
      <c r="N126" s="46"/>
      <c r="O126" s="59"/>
      <c r="P126" s="33"/>
      <c r="Q126" s="35"/>
      <c r="R126" s="34"/>
      <c r="S126" s="36"/>
      <c r="T126" s="36"/>
      <c r="U126" s="83"/>
      <c r="V126" s="83"/>
      <c r="W126" s="83"/>
      <c r="X126" s="83"/>
      <c r="AD126" t="e">
        <f t="shared" si="39"/>
        <v>#DIV/0!</v>
      </c>
      <c r="AE126" s="294">
        <f t="shared" si="40"/>
        <v>0</v>
      </c>
    </row>
    <row r="127" spans="1:31" ht="21">
      <c r="A127" s="37">
        <v>10949</v>
      </c>
      <c r="B127" s="38">
        <v>125</v>
      </c>
      <c r="C127" s="38"/>
      <c r="D127" s="29"/>
      <c r="E127" s="29"/>
      <c r="F127" s="38"/>
      <c r="G127" s="38"/>
      <c r="H127" s="46"/>
      <c r="I127" s="46"/>
      <c r="J127" s="120">
        <f>AE127</f>
        <v>0</v>
      </c>
      <c r="K127" s="117"/>
      <c r="L127" s="368"/>
      <c r="M127" s="120"/>
      <c r="N127" s="46"/>
      <c r="O127" s="59"/>
      <c r="P127" s="33"/>
      <c r="Q127" s="35"/>
      <c r="R127" s="34"/>
      <c r="S127" s="36"/>
      <c r="T127" s="83"/>
      <c r="U127" s="83"/>
      <c r="V127" s="83"/>
      <c r="W127" s="83"/>
      <c r="X127" s="83"/>
      <c r="AD127" t="e">
        <f t="shared" si="39"/>
        <v>#DIV/0!</v>
      </c>
      <c r="AE127" s="294">
        <f t="shared" si="40"/>
        <v>0</v>
      </c>
    </row>
    <row r="128" spans="1:31" ht="21">
      <c r="A128" s="37">
        <v>10949</v>
      </c>
      <c r="B128" s="38">
        <v>126</v>
      </c>
      <c r="C128" s="38"/>
      <c r="D128" s="29"/>
      <c r="E128" s="29"/>
      <c r="F128" s="38"/>
      <c r="G128" s="38"/>
      <c r="H128" s="46"/>
      <c r="I128" s="46"/>
      <c r="J128" s="120">
        <f>AE128</f>
        <v>0</v>
      </c>
      <c r="K128" s="117"/>
      <c r="L128" s="368"/>
      <c r="M128" s="120"/>
      <c r="N128" s="46"/>
      <c r="O128" s="59"/>
      <c r="P128" s="33"/>
      <c r="Q128" s="35"/>
      <c r="R128" s="34"/>
      <c r="S128" s="36"/>
      <c r="T128" s="83"/>
      <c r="U128" s="83"/>
      <c r="V128" s="83"/>
      <c r="W128" s="83"/>
      <c r="X128" s="83"/>
      <c r="AD128" t="e">
        <f t="shared" si="39"/>
        <v>#DIV/0!</v>
      </c>
      <c r="AE128" s="294">
        <f t="shared" si="40"/>
        <v>0</v>
      </c>
    </row>
    <row r="129" spans="1:31" ht="21">
      <c r="A129" s="37">
        <v>10949</v>
      </c>
      <c r="B129" s="38">
        <v>127</v>
      </c>
      <c r="C129" s="38"/>
      <c r="D129" s="29"/>
      <c r="E129" s="29"/>
      <c r="F129" s="38"/>
      <c r="G129" s="38"/>
      <c r="H129" s="46"/>
      <c r="I129" s="46"/>
      <c r="J129" s="120">
        <f>AE129</f>
        <v>0</v>
      </c>
      <c r="K129" s="117"/>
      <c r="L129" s="368"/>
      <c r="M129" s="120"/>
      <c r="N129" s="46"/>
      <c r="O129" s="59"/>
      <c r="P129" s="34"/>
      <c r="Q129" s="35"/>
      <c r="R129" s="34"/>
      <c r="S129" s="36"/>
      <c r="T129" s="83"/>
      <c r="U129" s="83"/>
      <c r="V129" s="83"/>
      <c r="W129" s="83"/>
      <c r="X129" s="83"/>
      <c r="AE129" s="294">
        <f t="shared" si="40"/>
        <v>0</v>
      </c>
    </row>
    <row r="130" spans="1:24" ht="21">
      <c r="A130" s="37">
        <v>10949</v>
      </c>
      <c r="B130" s="38">
        <v>128</v>
      </c>
      <c r="O130" s="431">
        <f>SUM(O3:O128)</f>
        <v>2517762.0319333337</v>
      </c>
      <c r="P130" s="59"/>
      <c r="Q130" s="59">
        <f>SUM(Q3:Q128)</f>
        <v>638462.9616000002</v>
      </c>
      <c r="R130" s="59"/>
      <c r="S130" s="59">
        <f>SUM(S3:S128)</f>
        <v>637785.6514</v>
      </c>
      <c r="T130" s="59"/>
      <c r="U130" s="59">
        <f>SUM(U3:U128)</f>
        <v>651810.8218</v>
      </c>
      <c r="V130" s="59"/>
      <c r="W130" s="59">
        <f>SUM(W3:W128)</f>
        <v>589563.2638</v>
      </c>
      <c r="X130" s="83"/>
    </row>
    <row r="135" ht="21">
      <c r="R135" s="95"/>
    </row>
    <row r="136" spans="27:31" ht="21">
      <c r="AA136" s="294"/>
      <c r="AE136"/>
    </row>
    <row r="137" spans="27:31" ht="21">
      <c r="AA137" s="294"/>
      <c r="AE137"/>
    </row>
    <row r="138" spans="27:31" ht="21">
      <c r="AA138" s="294"/>
      <c r="AE138"/>
    </row>
  </sheetData>
  <sheetProtection/>
  <printOptions/>
  <pageMargins left="0.9448818897637796" right="0" top="0.7874015748031497" bottom="0.7874015748031497" header="0.5118110236220472" footer="0.5118110236220472"/>
  <pageSetup horizontalDpi="600" verticalDpi="600" orientation="landscape" paperSize="9" scale="98" r:id="rId3"/>
  <headerFooter alignWithMargins="0">
    <oddHeader>&amp;C&amp;"Cordia New,ตัวหนา"&amp;18แผนการจัดซื้อเวชภัณฑ์มิใช่ยา  ฝ่ายเภสัชกรรมชุมชน  โรงพยาบาลน้ำยืน  ประจำปีงบประมาณ  2558</oddHeader>
    <oddFooter>&amp;C&amp;A&amp;Rหน้าที่ &amp;ห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D1">
      <pane xSplit="4" ySplit="2" topLeftCell="L9" activePane="bottomRight" state="frozen"/>
      <selection pane="topLeft" activeCell="D1" sqref="D1"/>
      <selection pane="topRight" activeCell="E1" sqref="E1"/>
      <selection pane="bottomLeft" activeCell="D3" sqref="D3"/>
      <selection pane="bottomRight" activeCell="R13" sqref="R13"/>
    </sheetView>
  </sheetViews>
  <sheetFormatPr defaultColWidth="9.140625" defaultRowHeight="21.75"/>
  <cols>
    <col min="2" max="2" width="6.00390625" style="0" customWidth="1"/>
    <col min="3" max="3" width="19.421875" style="0" customWidth="1"/>
    <col min="4" max="4" width="9.140625" style="0" customWidth="1"/>
    <col min="5" max="5" width="5.28125" style="0" customWidth="1"/>
    <col min="6" max="6" width="17.140625" style="0" customWidth="1"/>
    <col min="7" max="7" width="26.421875" style="0" customWidth="1"/>
    <col min="8" max="8" width="9.140625" style="0" customWidth="1"/>
    <col min="9" max="10" width="9.140625" style="6" customWidth="1"/>
    <col min="11" max="11" width="7.28125" style="0" customWidth="1"/>
    <col min="12" max="12" width="7.57421875" style="0" customWidth="1"/>
    <col min="13" max="13" width="7.57421875" style="74" customWidth="1"/>
    <col min="14" max="14" width="10.00390625" style="0" customWidth="1"/>
    <col min="15" max="15" width="8.57421875" style="0" customWidth="1"/>
    <col min="16" max="16" width="10.421875" style="232" customWidth="1"/>
    <col min="17" max="17" width="10.00390625" style="0" customWidth="1"/>
    <col min="18" max="18" width="10.00390625" style="91" customWidth="1"/>
    <col min="19" max="19" width="8.140625" style="0" customWidth="1"/>
    <col min="20" max="20" width="10.421875" style="0" customWidth="1"/>
    <col min="21" max="21" width="8.00390625" style="0" customWidth="1"/>
    <col min="22" max="22" width="10.28125" style="0" customWidth="1"/>
    <col min="23" max="23" width="8.28125" style="0" customWidth="1"/>
    <col min="24" max="24" width="10.140625" style="0" customWidth="1"/>
    <col min="25" max="25" width="8.28125" style="0" customWidth="1"/>
    <col min="26" max="26" width="10.57421875" style="0" customWidth="1"/>
    <col min="27" max="28" width="9.140625" style="0" customWidth="1"/>
    <col min="29" max="29" width="10.57421875" style="0" customWidth="1"/>
    <col min="30" max="30" width="9.57421875" style="0" customWidth="1"/>
    <col min="32" max="32" width="20.7109375" style="0" customWidth="1"/>
  </cols>
  <sheetData>
    <row r="1" spans="1:34" ht="21.75">
      <c r="A1" s="189" t="s">
        <v>1337</v>
      </c>
      <c r="B1" s="5" t="s">
        <v>3</v>
      </c>
      <c r="C1" s="28" t="s">
        <v>1353</v>
      </c>
      <c r="D1" s="189" t="s">
        <v>1337</v>
      </c>
      <c r="E1" s="5" t="s">
        <v>3</v>
      </c>
      <c r="F1" s="28" t="s">
        <v>1353</v>
      </c>
      <c r="G1" s="15" t="s">
        <v>1354</v>
      </c>
      <c r="H1" s="15" t="s">
        <v>1340</v>
      </c>
      <c r="I1" s="5" t="s">
        <v>5</v>
      </c>
      <c r="J1" s="3" t="s">
        <v>1341</v>
      </c>
      <c r="K1" s="43"/>
      <c r="L1" s="10" t="s">
        <v>1343</v>
      </c>
      <c r="M1" s="66"/>
      <c r="N1" s="3" t="s">
        <v>0</v>
      </c>
      <c r="O1" s="3" t="s">
        <v>1352</v>
      </c>
      <c r="P1" s="284" t="s">
        <v>0</v>
      </c>
      <c r="Q1" s="11" t="s">
        <v>2</v>
      </c>
      <c r="R1" s="421" t="s">
        <v>1344</v>
      </c>
      <c r="S1" s="9" t="s">
        <v>1348</v>
      </c>
      <c r="T1" s="12"/>
      <c r="U1" s="9" t="s">
        <v>1347</v>
      </c>
      <c r="V1" s="13"/>
      <c r="W1" s="9" t="s">
        <v>1350</v>
      </c>
      <c r="X1" s="12"/>
      <c r="Y1" s="9" t="s">
        <v>1349</v>
      </c>
      <c r="Z1" s="13"/>
      <c r="AA1" s="258" t="s">
        <v>666</v>
      </c>
      <c r="AC1" t="s">
        <v>1477</v>
      </c>
      <c r="AD1" t="s">
        <v>1450</v>
      </c>
      <c r="AE1" t="s">
        <v>8</v>
      </c>
      <c r="AF1" t="s">
        <v>1457</v>
      </c>
      <c r="AG1" t="s">
        <v>6</v>
      </c>
      <c r="AH1" t="s">
        <v>1458</v>
      </c>
    </row>
    <row r="2" spans="1:31" ht="21.75">
      <c r="A2" s="185"/>
      <c r="B2" s="14"/>
      <c r="C2" s="4"/>
      <c r="D2" s="185"/>
      <c r="E2" s="14"/>
      <c r="F2" s="4"/>
      <c r="G2" s="15"/>
      <c r="H2" s="15"/>
      <c r="I2" s="5"/>
      <c r="J2" s="15" t="s">
        <v>1342</v>
      </c>
      <c r="K2" s="67" t="s">
        <v>1441</v>
      </c>
      <c r="L2" s="67" t="s">
        <v>1442</v>
      </c>
      <c r="M2" s="67">
        <v>2560</v>
      </c>
      <c r="N2" s="67" t="s">
        <v>1525</v>
      </c>
      <c r="O2" s="20" t="s">
        <v>6</v>
      </c>
      <c r="P2" s="285" t="s">
        <v>1526</v>
      </c>
      <c r="Q2" s="5" t="s">
        <v>5</v>
      </c>
      <c r="R2" s="425" t="s">
        <v>1345</v>
      </c>
      <c r="S2" s="18" t="s">
        <v>7</v>
      </c>
      <c r="T2" s="5" t="s">
        <v>1346</v>
      </c>
      <c r="U2" s="5" t="s">
        <v>9</v>
      </c>
      <c r="V2" s="16" t="s">
        <v>1346</v>
      </c>
      <c r="W2" s="14" t="s">
        <v>7</v>
      </c>
      <c r="X2" s="14" t="s">
        <v>1346</v>
      </c>
      <c r="Y2" s="14" t="s">
        <v>9</v>
      </c>
      <c r="Z2" s="36" t="s">
        <v>1346</v>
      </c>
      <c r="AA2" s="185"/>
      <c r="AD2" t="s">
        <v>1451</v>
      </c>
      <c r="AE2" t="s">
        <v>1345</v>
      </c>
    </row>
    <row r="3" spans="1:32" ht="21.75">
      <c r="A3" s="37">
        <v>10949</v>
      </c>
      <c r="B3" s="38">
        <v>1</v>
      </c>
      <c r="C3" s="38"/>
      <c r="D3" s="37">
        <v>10949</v>
      </c>
      <c r="E3" s="34">
        <v>1</v>
      </c>
      <c r="F3" s="34"/>
      <c r="G3" s="29" t="s">
        <v>453</v>
      </c>
      <c r="H3" s="29" t="s">
        <v>1418</v>
      </c>
      <c r="I3" s="30">
        <v>1</v>
      </c>
      <c r="J3" s="30" t="s">
        <v>1419</v>
      </c>
      <c r="K3" s="72">
        <v>955</v>
      </c>
      <c r="L3" s="275">
        <v>1255</v>
      </c>
      <c r="M3" s="275">
        <v>1089.3333333333333</v>
      </c>
      <c r="N3" s="121">
        <f>(K3+L3+M3)/3*1.1</f>
        <v>1209.7555555555555</v>
      </c>
      <c r="O3" s="72">
        <v>210</v>
      </c>
      <c r="P3" s="237">
        <v>1000</v>
      </c>
      <c r="Q3" s="54">
        <v>10</v>
      </c>
      <c r="R3" s="59">
        <f aca="true" t="shared" si="0" ref="R3:R8">Q3*P3</f>
        <v>10000</v>
      </c>
      <c r="S3" s="34">
        <v>500</v>
      </c>
      <c r="T3" s="35">
        <f aca="true" t="shared" si="1" ref="T3:T8">S3*Q3</f>
        <v>5000</v>
      </c>
      <c r="U3" s="125">
        <v>500</v>
      </c>
      <c r="V3" s="36">
        <f aca="true" t="shared" si="2" ref="V3:V8">U3*Q3</f>
        <v>5000</v>
      </c>
      <c r="W3" s="83">
        <v>500</v>
      </c>
      <c r="X3" s="83">
        <f aca="true" t="shared" si="3" ref="X3:X8">W3*Q3</f>
        <v>5000</v>
      </c>
      <c r="Y3" s="83">
        <v>500</v>
      </c>
      <c r="Z3" s="83">
        <f aca="true" t="shared" si="4" ref="Z3:Z8">Y3*Q3</f>
        <v>5000</v>
      </c>
      <c r="AA3" s="83"/>
      <c r="AD3">
        <v>817</v>
      </c>
      <c r="AE3">
        <v>8170</v>
      </c>
      <c r="AF3">
        <f>AD3/9*12</f>
        <v>1089.3333333333333</v>
      </c>
    </row>
    <row r="4" spans="1:32" ht="21.75">
      <c r="A4" s="37">
        <v>10949</v>
      </c>
      <c r="B4" s="38">
        <v>2</v>
      </c>
      <c r="C4" s="38"/>
      <c r="D4" s="37">
        <v>10949</v>
      </c>
      <c r="E4" s="38">
        <v>2</v>
      </c>
      <c r="F4" s="38"/>
      <c r="G4" s="29" t="s">
        <v>592</v>
      </c>
      <c r="H4" s="29" t="s">
        <v>1418</v>
      </c>
      <c r="I4" s="30">
        <v>50</v>
      </c>
      <c r="J4" s="30" t="s">
        <v>1420</v>
      </c>
      <c r="K4" s="72">
        <v>0</v>
      </c>
      <c r="L4" s="275">
        <v>0</v>
      </c>
      <c r="M4" s="275">
        <v>0</v>
      </c>
      <c r="N4" s="121">
        <v>20</v>
      </c>
      <c r="O4" s="72">
        <v>0</v>
      </c>
      <c r="P4" s="237">
        <v>20</v>
      </c>
      <c r="Q4" s="33">
        <v>120</v>
      </c>
      <c r="R4" s="59">
        <f t="shared" si="0"/>
        <v>2400</v>
      </c>
      <c r="S4" s="33">
        <v>0</v>
      </c>
      <c r="T4" s="35">
        <f t="shared" si="1"/>
        <v>0</v>
      </c>
      <c r="U4" s="125">
        <v>20</v>
      </c>
      <c r="V4" s="36">
        <f t="shared" si="2"/>
        <v>2400</v>
      </c>
      <c r="W4" s="83">
        <v>0</v>
      </c>
      <c r="X4" s="83">
        <f t="shared" si="3"/>
        <v>0</v>
      </c>
      <c r="Y4" s="83">
        <v>0</v>
      </c>
      <c r="Z4" s="83">
        <f t="shared" si="4"/>
        <v>0</v>
      </c>
      <c r="AA4" s="83"/>
      <c r="AF4">
        <f aca="true" t="shared" si="5" ref="AF4:AF12">AD4/9*12</f>
        <v>0</v>
      </c>
    </row>
    <row r="5" spans="1:32" ht="21.75">
      <c r="A5" s="37">
        <v>10949</v>
      </c>
      <c r="B5" s="38">
        <v>3</v>
      </c>
      <c r="C5" s="38"/>
      <c r="D5" s="37">
        <v>10949</v>
      </c>
      <c r="E5" s="38">
        <v>3</v>
      </c>
      <c r="F5" s="38"/>
      <c r="G5" s="29" t="s">
        <v>593</v>
      </c>
      <c r="H5" s="29" t="s">
        <v>1418</v>
      </c>
      <c r="I5" s="30">
        <v>100</v>
      </c>
      <c r="J5" s="30" t="s">
        <v>1420</v>
      </c>
      <c r="K5" s="72">
        <v>0</v>
      </c>
      <c r="L5" s="275">
        <v>0</v>
      </c>
      <c r="M5" s="275">
        <v>0</v>
      </c>
      <c r="N5" s="121">
        <v>20</v>
      </c>
      <c r="O5" s="72">
        <v>0</v>
      </c>
      <c r="P5" s="237">
        <v>20</v>
      </c>
      <c r="Q5" s="33">
        <v>85</v>
      </c>
      <c r="R5" s="59">
        <f t="shared" si="0"/>
        <v>1700</v>
      </c>
      <c r="S5" s="33">
        <v>0</v>
      </c>
      <c r="T5" s="35">
        <f t="shared" si="1"/>
        <v>0</v>
      </c>
      <c r="U5" s="125">
        <v>20</v>
      </c>
      <c r="V5" s="36">
        <f t="shared" si="2"/>
        <v>1700</v>
      </c>
      <c r="W5" s="83">
        <v>0</v>
      </c>
      <c r="X5" s="83">
        <f t="shared" si="3"/>
        <v>0</v>
      </c>
      <c r="Y5" s="83">
        <v>0</v>
      </c>
      <c r="Z5" s="83">
        <f t="shared" si="4"/>
        <v>0</v>
      </c>
      <c r="AA5" s="83"/>
      <c r="AF5">
        <f t="shared" si="5"/>
        <v>0</v>
      </c>
    </row>
    <row r="6" spans="1:32" ht="21.75">
      <c r="A6" s="37">
        <v>10949</v>
      </c>
      <c r="B6" s="34">
        <v>4</v>
      </c>
      <c r="C6" s="34"/>
      <c r="D6" s="37">
        <v>10949</v>
      </c>
      <c r="E6" s="38">
        <v>4</v>
      </c>
      <c r="F6" s="38"/>
      <c r="G6" s="29" t="s">
        <v>594</v>
      </c>
      <c r="H6" s="29" t="s">
        <v>1418</v>
      </c>
      <c r="I6" s="30">
        <v>50</v>
      </c>
      <c r="J6" s="30" t="s">
        <v>1420</v>
      </c>
      <c r="K6" s="72">
        <v>0</v>
      </c>
      <c r="L6" s="275">
        <v>0</v>
      </c>
      <c r="M6" s="275">
        <v>0</v>
      </c>
      <c r="N6" s="121">
        <v>20</v>
      </c>
      <c r="O6" s="72">
        <v>0</v>
      </c>
      <c r="P6" s="237">
        <v>20</v>
      </c>
      <c r="Q6" s="33">
        <v>90</v>
      </c>
      <c r="R6" s="59">
        <f t="shared" si="0"/>
        <v>1800</v>
      </c>
      <c r="S6" s="33">
        <v>0</v>
      </c>
      <c r="T6" s="35">
        <f t="shared" si="1"/>
        <v>0</v>
      </c>
      <c r="U6" s="125">
        <v>20</v>
      </c>
      <c r="V6" s="36">
        <f t="shared" si="2"/>
        <v>1800</v>
      </c>
      <c r="W6" s="83">
        <v>0</v>
      </c>
      <c r="X6" s="83">
        <f t="shared" si="3"/>
        <v>0</v>
      </c>
      <c r="Y6" s="83">
        <v>0</v>
      </c>
      <c r="Z6" s="83">
        <f t="shared" si="4"/>
        <v>0</v>
      </c>
      <c r="AA6" s="83"/>
      <c r="AF6">
        <f t="shared" si="5"/>
        <v>0</v>
      </c>
    </row>
    <row r="7" spans="1:32" ht="21.75">
      <c r="A7" s="37">
        <v>10949</v>
      </c>
      <c r="B7" s="38">
        <v>5</v>
      </c>
      <c r="C7" s="38"/>
      <c r="D7" s="37">
        <v>10949</v>
      </c>
      <c r="E7" s="38">
        <v>5</v>
      </c>
      <c r="F7" s="38"/>
      <c r="G7" s="29" t="s">
        <v>595</v>
      </c>
      <c r="H7" s="29" t="s">
        <v>1418</v>
      </c>
      <c r="I7" s="30">
        <v>1</v>
      </c>
      <c r="J7" s="30" t="s">
        <v>1420</v>
      </c>
      <c r="K7" s="72">
        <v>0</v>
      </c>
      <c r="L7" s="275">
        <v>0</v>
      </c>
      <c r="M7" s="275">
        <v>0</v>
      </c>
      <c r="N7" s="121">
        <v>200</v>
      </c>
      <c r="O7" s="72">
        <v>0</v>
      </c>
      <c r="P7" s="237">
        <v>200</v>
      </c>
      <c r="Q7" s="33">
        <v>18</v>
      </c>
      <c r="R7" s="59">
        <f t="shared" si="0"/>
        <v>3600</v>
      </c>
      <c r="S7" s="33">
        <v>0</v>
      </c>
      <c r="T7" s="35">
        <f t="shared" si="1"/>
        <v>0</v>
      </c>
      <c r="U7" s="125">
        <v>200</v>
      </c>
      <c r="V7" s="36">
        <f t="shared" si="2"/>
        <v>3600</v>
      </c>
      <c r="W7" s="83">
        <v>0</v>
      </c>
      <c r="X7" s="83">
        <f t="shared" si="3"/>
        <v>0</v>
      </c>
      <c r="Y7" s="83">
        <v>0</v>
      </c>
      <c r="Z7" s="83">
        <f t="shared" si="4"/>
        <v>0</v>
      </c>
      <c r="AA7" s="83"/>
      <c r="AF7">
        <f t="shared" si="5"/>
        <v>0</v>
      </c>
    </row>
    <row r="8" spans="1:32" ht="21.75">
      <c r="A8" s="37">
        <v>10949</v>
      </c>
      <c r="B8" s="34">
        <v>6</v>
      </c>
      <c r="C8" s="34"/>
      <c r="D8" s="37">
        <v>10949</v>
      </c>
      <c r="E8" s="34">
        <v>6</v>
      </c>
      <c r="F8" s="34"/>
      <c r="G8" s="29" t="s">
        <v>1385</v>
      </c>
      <c r="H8" s="29" t="s">
        <v>1418</v>
      </c>
      <c r="I8" s="58">
        <v>100</v>
      </c>
      <c r="J8" s="58" t="s">
        <v>1420</v>
      </c>
      <c r="K8" s="72">
        <v>30</v>
      </c>
      <c r="L8" s="275">
        <v>0</v>
      </c>
      <c r="M8" s="275">
        <v>0</v>
      </c>
      <c r="N8" s="121">
        <v>15</v>
      </c>
      <c r="O8" s="72">
        <v>0</v>
      </c>
      <c r="P8" s="237">
        <v>15</v>
      </c>
      <c r="Q8" s="37">
        <v>321</v>
      </c>
      <c r="R8" s="59">
        <f t="shared" si="0"/>
        <v>4815</v>
      </c>
      <c r="S8" s="33">
        <v>0</v>
      </c>
      <c r="T8" s="35">
        <f t="shared" si="1"/>
        <v>0</v>
      </c>
      <c r="U8" s="125">
        <v>15</v>
      </c>
      <c r="V8" s="36">
        <f t="shared" si="2"/>
        <v>4815</v>
      </c>
      <c r="W8" s="83">
        <v>0</v>
      </c>
      <c r="X8" s="83">
        <f t="shared" si="3"/>
        <v>0</v>
      </c>
      <c r="Y8" s="83">
        <v>0</v>
      </c>
      <c r="Z8" s="83">
        <f t="shared" si="4"/>
        <v>0</v>
      </c>
      <c r="AA8" s="83"/>
      <c r="AF8">
        <f t="shared" si="5"/>
        <v>0</v>
      </c>
    </row>
    <row r="9" spans="1:32" ht="21.75">
      <c r="A9" s="37">
        <v>10949</v>
      </c>
      <c r="B9" s="38">
        <v>7</v>
      </c>
      <c r="C9" s="38"/>
      <c r="D9" s="37">
        <v>10949</v>
      </c>
      <c r="E9" s="38">
        <v>7</v>
      </c>
      <c r="F9" s="38"/>
      <c r="G9" s="29"/>
      <c r="H9" s="29"/>
      <c r="I9" s="38"/>
      <c r="J9" s="38"/>
      <c r="K9" s="72"/>
      <c r="L9" s="72"/>
      <c r="M9" s="124"/>
      <c r="N9" s="121"/>
      <c r="O9" s="72"/>
      <c r="P9" s="237"/>
      <c r="Q9" s="37"/>
      <c r="R9" s="276"/>
      <c r="S9" s="33"/>
      <c r="T9" s="35"/>
      <c r="U9" s="125"/>
      <c r="V9" s="36"/>
      <c r="W9" s="83"/>
      <c r="X9" s="83"/>
      <c r="Y9" s="83"/>
      <c r="Z9" s="83"/>
      <c r="AA9" s="83"/>
      <c r="AF9">
        <f t="shared" si="5"/>
        <v>0</v>
      </c>
    </row>
    <row r="10" spans="1:32" ht="21.75">
      <c r="A10" s="37">
        <v>10949</v>
      </c>
      <c r="B10" s="34">
        <v>8</v>
      </c>
      <c r="C10" s="34"/>
      <c r="D10" s="37">
        <v>10949</v>
      </c>
      <c r="E10" s="38">
        <v>8</v>
      </c>
      <c r="F10" s="38"/>
      <c r="G10" s="29"/>
      <c r="H10" s="29"/>
      <c r="I10" s="38"/>
      <c r="J10" s="38"/>
      <c r="K10" s="72"/>
      <c r="L10" s="72"/>
      <c r="M10" s="124"/>
      <c r="N10" s="121"/>
      <c r="O10" s="72"/>
      <c r="P10" s="237"/>
      <c r="Q10" s="37"/>
      <c r="R10" s="276"/>
      <c r="S10" s="33"/>
      <c r="T10" s="35"/>
      <c r="U10" s="125"/>
      <c r="V10" s="36"/>
      <c r="W10" s="83"/>
      <c r="X10" s="83"/>
      <c r="Y10" s="83"/>
      <c r="Z10" s="83"/>
      <c r="AA10" s="83"/>
      <c r="AF10">
        <f t="shared" si="5"/>
        <v>0</v>
      </c>
    </row>
    <row r="11" spans="1:32" ht="21.75">
      <c r="A11" s="37">
        <v>10949</v>
      </c>
      <c r="B11" s="38">
        <v>9</v>
      </c>
      <c r="C11" s="38"/>
      <c r="D11" s="37">
        <v>10949</v>
      </c>
      <c r="E11" s="38">
        <v>9</v>
      </c>
      <c r="F11" s="38"/>
      <c r="G11" s="29"/>
      <c r="H11" s="29"/>
      <c r="I11" s="38"/>
      <c r="J11" s="38"/>
      <c r="K11" s="72"/>
      <c r="L11" s="72"/>
      <c r="M11" s="124"/>
      <c r="N11" s="121"/>
      <c r="O11" s="72"/>
      <c r="P11" s="237"/>
      <c r="Q11" s="39"/>
      <c r="R11" s="427"/>
      <c r="S11" s="33"/>
      <c r="T11" s="35"/>
      <c r="U11" s="125"/>
      <c r="V11" s="36"/>
      <c r="W11" s="83"/>
      <c r="X11" s="83"/>
      <c r="Y11" s="83"/>
      <c r="Z11" s="83"/>
      <c r="AA11" s="83"/>
      <c r="AF11">
        <f t="shared" si="5"/>
        <v>0</v>
      </c>
    </row>
    <row r="12" spans="1:32" ht="21.75">
      <c r="A12" s="37">
        <v>10949</v>
      </c>
      <c r="B12" s="38"/>
      <c r="C12" s="38"/>
      <c r="D12" s="37">
        <v>10949</v>
      </c>
      <c r="E12" s="38">
        <v>10</v>
      </c>
      <c r="F12" s="38"/>
      <c r="G12" s="29"/>
      <c r="H12" s="29"/>
      <c r="I12" s="38"/>
      <c r="J12" s="38"/>
      <c r="K12" s="33"/>
      <c r="L12" s="33"/>
      <c r="M12" s="72"/>
      <c r="N12" s="33"/>
      <c r="O12" s="72"/>
      <c r="P12" s="227"/>
      <c r="Q12" s="39"/>
      <c r="R12" s="427"/>
      <c r="S12" s="33"/>
      <c r="T12" s="35"/>
      <c r="U12" s="37"/>
      <c r="V12" s="36"/>
      <c r="W12" s="123"/>
      <c r="X12" s="83"/>
      <c r="Y12" s="83"/>
      <c r="Z12" s="83"/>
      <c r="AA12" s="83"/>
      <c r="AF12">
        <f t="shared" si="5"/>
        <v>0</v>
      </c>
    </row>
    <row r="13" spans="18:26" ht="21">
      <c r="R13" s="91">
        <f>SUM(R3:R8)</f>
        <v>24315</v>
      </c>
      <c r="S13" s="286"/>
      <c r="T13" s="286">
        <f aca="true" t="shared" si="6" ref="T13:Z13">SUM(T3:T8)</f>
        <v>5000</v>
      </c>
      <c r="U13" s="286"/>
      <c r="V13" s="286">
        <f t="shared" si="6"/>
        <v>19315</v>
      </c>
      <c r="W13" s="286"/>
      <c r="X13" s="286">
        <f t="shared" si="6"/>
        <v>5000</v>
      </c>
      <c r="Y13" s="286"/>
      <c r="Z13" s="286">
        <f t="shared" si="6"/>
        <v>5000</v>
      </c>
    </row>
    <row r="25" spans="21:22" ht="21">
      <c r="U25" s="41" t="s">
        <v>432</v>
      </c>
      <c r="V25" s="42">
        <f>SUM(V3:V12)</f>
        <v>19315</v>
      </c>
    </row>
    <row r="27" spans="21:22" ht="21">
      <c r="U27" s="95" t="s">
        <v>661</v>
      </c>
      <c r="V27">
        <v>27374.249999999996</v>
      </c>
    </row>
    <row r="28" spans="21:22" ht="21">
      <c r="U28" s="95" t="s">
        <v>660</v>
      </c>
      <c r="V28">
        <v>19810</v>
      </c>
    </row>
    <row r="29" spans="21:22" ht="21">
      <c r="U29" s="79" t="s">
        <v>628</v>
      </c>
      <c r="V29" s="110">
        <v>26230</v>
      </c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3"/>
  <headerFooter alignWithMargins="0">
    <oddHeader>&amp;C&amp;"Cordia New,ตัวหนา"&amp;18แผนจัดซื้อวัสดุวิทยาศาสตร์  ฝ่ายเภสัชกรรมชุมชน    โรงพยาบาลน้ำยืน  ประจำปีงบประมาณ 2558</oddHeader>
    <oddFooter>&amp;C&amp;A&amp;Rหน้าที่ &amp;ห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9"/>
  <sheetViews>
    <sheetView workbookViewId="0" topLeftCell="E1">
      <pane ySplit="2" topLeftCell="A57" activePane="bottomLeft" state="frozen"/>
      <selection pane="topLeft" activeCell="G1" sqref="G1"/>
      <selection pane="bottomLeft" activeCell="O62" sqref="O62"/>
    </sheetView>
  </sheetViews>
  <sheetFormatPr defaultColWidth="9.140625" defaultRowHeight="21.75"/>
  <cols>
    <col min="1" max="1" width="9.140625" style="0" customWidth="1"/>
    <col min="2" max="2" width="5.8515625" style="0" customWidth="1"/>
    <col min="3" max="3" width="12.7109375" style="0" customWidth="1"/>
    <col min="4" max="4" width="31.421875" style="0" customWidth="1"/>
    <col min="5" max="5" width="9.00390625" style="0" customWidth="1"/>
    <col min="6" max="7" width="9.140625" style="6" customWidth="1"/>
    <col min="8" max="8" width="7.28125" style="0" customWidth="1"/>
    <col min="9" max="9" width="7.57421875" style="0" customWidth="1"/>
    <col min="10" max="10" width="7.57421875" style="74" customWidth="1"/>
    <col min="11" max="11" width="10.00390625" style="311" customWidth="1"/>
    <col min="12" max="12" width="8.57421875" style="74" customWidth="1"/>
    <col min="13" max="13" width="10.421875" style="311" customWidth="1"/>
    <col min="14" max="14" width="10.00390625" style="286" customWidth="1"/>
    <col min="15" max="15" width="14.8515625" style="286" customWidth="1"/>
    <col min="16" max="16" width="8.140625" style="0" customWidth="1"/>
    <col min="17" max="17" width="10.28125" style="0" customWidth="1"/>
    <col min="18" max="18" width="7.57421875" style="0" customWidth="1"/>
    <col min="19" max="19" width="10.7109375" style="55" customWidth="1"/>
    <col min="20" max="20" width="8.421875" style="0" customWidth="1"/>
    <col min="21" max="21" width="10.28125" style="0" customWidth="1"/>
    <col min="22" max="22" width="7.8515625" style="0" customWidth="1"/>
    <col min="23" max="23" width="10.28125" style="0" customWidth="1"/>
    <col min="24" max="24" width="9.140625" style="0" customWidth="1"/>
    <col min="25" max="25" width="7.00390625" style="0" customWidth="1"/>
    <col min="26" max="26" width="7.8515625" style="0" customWidth="1"/>
    <col min="27" max="27" width="7.7109375" style="0" customWidth="1"/>
    <col min="30" max="30" width="15.00390625" style="0" customWidth="1"/>
    <col min="31" max="31" width="9.140625" style="311" customWidth="1"/>
    <col min="32" max="32" width="10.421875" style="294" customWidth="1"/>
  </cols>
  <sheetData>
    <row r="1" spans="1:32" ht="21.75">
      <c r="A1" s="189" t="s">
        <v>1337</v>
      </c>
      <c r="B1" s="5" t="s">
        <v>3</v>
      </c>
      <c r="C1" s="28" t="s">
        <v>1355</v>
      </c>
      <c r="D1" s="15" t="s">
        <v>1356</v>
      </c>
      <c r="E1" s="15" t="s">
        <v>1340</v>
      </c>
      <c r="F1" s="5" t="s">
        <v>5</v>
      </c>
      <c r="G1" s="11" t="s">
        <v>1341</v>
      </c>
      <c r="H1" s="43"/>
      <c r="I1" s="10" t="s">
        <v>1343</v>
      </c>
      <c r="J1" s="66"/>
      <c r="K1" s="312" t="s">
        <v>0</v>
      </c>
      <c r="L1" s="80" t="s">
        <v>1352</v>
      </c>
      <c r="M1" s="312" t="s">
        <v>0</v>
      </c>
      <c r="N1" s="292" t="s">
        <v>2</v>
      </c>
      <c r="O1" s="287" t="s">
        <v>1344</v>
      </c>
      <c r="P1" s="9" t="s">
        <v>1348</v>
      </c>
      <c r="Q1" s="12"/>
      <c r="R1" s="9" t="s">
        <v>1347</v>
      </c>
      <c r="S1" s="295"/>
      <c r="T1" s="9" t="s">
        <v>1350</v>
      </c>
      <c r="U1" s="12"/>
      <c r="V1" s="9" t="s">
        <v>1349</v>
      </c>
      <c r="W1" s="13"/>
      <c r="X1" s="258" t="s">
        <v>666</v>
      </c>
      <c r="Y1" s="326"/>
      <c r="Z1" s="55" t="s">
        <v>1581</v>
      </c>
      <c r="AA1" t="s">
        <v>1477</v>
      </c>
      <c r="AB1" t="s">
        <v>1450</v>
      </c>
      <c r="AC1" t="s">
        <v>8</v>
      </c>
      <c r="AD1" t="s">
        <v>1457</v>
      </c>
      <c r="AE1" s="311" t="s">
        <v>6</v>
      </c>
      <c r="AF1" s="294" t="s">
        <v>1458</v>
      </c>
    </row>
    <row r="2" spans="1:29" ht="21.75">
      <c r="A2" s="15"/>
      <c r="B2" s="15"/>
      <c r="C2" s="15"/>
      <c r="D2" s="15"/>
      <c r="E2" s="15"/>
      <c r="F2" s="5"/>
      <c r="G2" s="14" t="s">
        <v>1342</v>
      </c>
      <c r="H2" s="67" t="s">
        <v>1441</v>
      </c>
      <c r="I2" s="67">
        <v>2559</v>
      </c>
      <c r="J2" s="67">
        <v>2560</v>
      </c>
      <c r="K2" s="302" t="s">
        <v>1525</v>
      </c>
      <c r="L2" s="67" t="s">
        <v>6</v>
      </c>
      <c r="M2" s="302" t="s">
        <v>1526</v>
      </c>
      <c r="N2" s="293" t="s">
        <v>5</v>
      </c>
      <c r="O2" s="288" t="s">
        <v>1345</v>
      </c>
      <c r="P2" s="18" t="s">
        <v>7</v>
      </c>
      <c r="Q2" s="5" t="s">
        <v>1346</v>
      </c>
      <c r="R2" s="5" t="s">
        <v>9</v>
      </c>
      <c r="S2" s="296" t="s">
        <v>1346</v>
      </c>
      <c r="T2" s="14" t="s">
        <v>7</v>
      </c>
      <c r="U2" s="14" t="s">
        <v>1346</v>
      </c>
      <c r="V2" s="14" t="s">
        <v>9</v>
      </c>
      <c r="W2" s="36" t="s">
        <v>1346</v>
      </c>
      <c r="X2" s="185"/>
      <c r="Y2" s="21"/>
      <c r="AB2" t="s">
        <v>1451</v>
      </c>
      <c r="AC2" t="s">
        <v>1345</v>
      </c>
    </row>
    <row r="3" spans="1:30" ht="21.75">
      <c r="A3" s="38">
        <v>10949</v>
      </c>
      <c r="B3" s="38">
        <v>1</v>
      </c>
      <c r="C3" s="38"/>
      <c r="D3" s="29" t="s">
        <v>602</v>
      </c>
      <c r="E3" s="29"/>
      <c r="F3" s="33">
        <v>1</v>
      </c>
      <c r="G3" s="33" t="s">
        <v>424</v>
      </c>
      <c r="H3" s="78">
        <v>0</v>
      </c>
      <c r="I3" s="126">
        <v>0</v>
      </c>
      <c r="J3" s="81">
        <v>0</v>
      </c>
      <c r="K3" s="331">
        <v>4</v>
      </c>
      <c r="L3" s="81">
        <v>0</v>
      </c>
      <c r="M3" s="331">
        <v>4</v>
      </c>
      <c r="N3" s="289">
        <v>1000</v>
      </c>
      <c r="O3" s="431">
        <f aca="true" t="shared" si="0" ref="O3:O32">N3*M3</f>
        <v>4000</v>
      </c>
      <c r="P3" s="76">
        <v>0</v>
      </c>
      <c r="Q3" s="76">
        <f>P3*N3</f>
        <v>0</v>
      </c>
      <c r="R3" s="142">
        <v>4</v>
      </c>
      <c r="S3" s="144">
        <f>R3*N3</f>
        <v>4000</v>
      </c>
      <c r="T3" s="83">
        <v>0</v>
      </c>
      <c r="U3" s="83">
        <f>T3*N3</f>
        <v>0</v>
      </c>
      <c r="V3" s="83">
        <v>0</v>
      </c>
      <c r="W3" s="83">
        <f>V3*N3</f>
        <v>0</v>
      </c>
      <c r="X3" s="83"/>
      <c r="Y3" s="327">
        <f>M3-Z3</f>
        <v>0</v>
      </c>
      <c r="Z3" s="320">
        <f>P3+R3+T3+V3</f>
        <v>4</v>
      </c>
      <c r="AA3">
        <f>M3/4</f>
        <v>1</v>
      </c>
      <c r="AD3">
        <f aca="true" t="shared" si="1" ref="AD3:AD32">AB3/9*12</f>
        <v>0</v>
      </c>
    </row>
    <row r="4" spans="1:30" ht="21.75">
      <c r="A4" s="34">
        <v>10949</v>
      </c>
      <c r="B4" s="34">
        <v>2</v>
      </c>
      <c r="C4" s="34"/>
      <c r="D4" s="40" t="s">
        <v>554</v>
      </c>
      <c r="E4" s="40"/>
      <c r="F4" s="33">
        <v>1</v>
      </c>
      <c r="G4" s="33" t="s">
        <v>424</v>
      </c>
      <c r="H4" s="78">
        <v>0</v>
      </c>
      <c r="I4" s="126">
        <v>0</v>
      </c>
      <c r="J4" s="81">
        <v>0</v>
      </c>
      <c r="K4" s="331">
        <f aca="true" t="shared" si="2" ref="K4:K58">(H4+I4+J4)/3*1.1</f>
        <v>0</v>
      </c>
      <c r="L4" s="81">
        <v>0</v>
      </c>
      <c r="M4" s="331">
        <f>K4-L4</f>
        <v>0</v>
      </c>
      <c r="N4" s="289">
        <v>250</v>
      </c>
      <c r="O4" s="431">
        <f t="shared" si="0"/>
        <v>0</v>
      </c>
      <c r="P4" s="76">
        <v>0</v>
      </c>
      <c r="Q4" s="76">
        <f aca="true" t="shared" si="3" ref="Q4:Q58">P4*N4</f>
        <v>0</v>
      </c>
      <c r="R4" s="76">
        <v>0</v>
      </c>
      <c r="S4" s="144">
        <f aca="true" t="shared" si="4" ref="S4:S57">R4*N4</f>
        <v>0</v>
      </c>
      <c r="T4" s="76">
        <v>0</v>
      </c>
      <c r="U4" s="83">
        <f aca="true" t="shared" si="5" ref="U4:U57">T4*N4</f>
        <v>0</v>
      </c>
      <c r="V4" s="76">
        <v>0</v>
      </c>
      <c r="W4" s="83">
        <f aca="true" t="shared" si="6" ref="W4:W57">V4*N4</f>
        <v>0</v>
      </c>
      <c r="X4" s="83"/>
      <c r="Y4" s="327">
        <f aca="true" t="shared" si="7" ref="Y4:Y60">M4-Z4</f>
        <v>0</v>
      </c>
      <c r="Z4" s="320">
        <f aca="true" t="shared" si="8" ref="Z4:Z60">P4+R4+T4+V4</f>
        <v>0</v>
      </c>
      <c r="AA4">
        <f aca="true" t="shared" si="9" ref="AA4:AA60">M4/4</f>
        <v>0</v>
      </c>
      <c r="AD4">
        <f t="shared" si="1"/>
        <v>0</v>
      </c>
    </row>
    <row r="5" spans="1:30" ht="21.75">
      <c r="A5" s="34">
        <v>10949</v>
      </c>
      <c r="B5" s="38">
        <v>3</v>
      </c>
      <c r="C5" s="34"/>
      <c r="D5" s="29" t="s">
        <v>1449</v>
      </c>
      <c r="E5" s="40"/>
      <c r="F5" s="37">
        <v>1</v>
      </c>
      <c r="G5" s="37" t="s">
        <v>429</v>
      </c>
      <c r="H5" s="78">
        <v>100</v>
      </c>
      <c r="I5" s="126">
        <v>8</v>
      </c>
      <c r="J5" s="81">
        <v>42.666666666666664</v>
      </c>
      <c r="K5" s="331">
        <f t="shared" si="2"/>
        <v>55.24444444444445</v>
      </c>
      <c r="L5" s="81">
        <v>60</v>
      </c>
      <c r="M5" s="331">
        <v>0</v>
      </c>
      <c r="N5" s="289">
        <v>35</v>
      </c>
      <c r="O5" s="431">
        <f t="shared" si="0"/>
        <v>0</v>
      </c>
      <c r="P5" s="76">
        <v>0</v>
      </c>
      <c r="Q5" s="76">
        <f t="shared" si="3"/>
        <v>0</v>
      </c>
      <c r="R5" s="76">
        <v>0</v>
      </c>
      <c r="S5" s="144">
        <f t="shared" si="4"/>
        <v>0</v>
      </c>
      <c r="T5" s="76">
        <v>0</v>
      </c>
      <c r="U5" s="83">
        <f t="shared" si="5"/>
        <v>0</v>
      </c>
      <c r="V5" s="76">
        <v>0</v>
      </c>
      <c r="W5" s="83">
        <f t="shared" si="6"/>
        <v>0</v>
      </c>
      <c r="X5" s="83"/>
      <c r="Y5" s="327">
        <f t="shared" si="7"/>
        <v>0</v>
      </c>
      <c r="Z5" s="320">
        <f t="shared" si="8"/>
        <v>0</v>
      </c>
      <c r="AA5">
        <f t="shared" si="9"/>
        <v>0</v>
      </c>
      <c r="AB5">
        <v>32</v>
      </c>
      <c r="AC5">
        <v>1088</v>
      </c>
      <c r="AD5">
        <f t="shared" si="1"/>
        <v>42.666666666666664</v>
      </c>
    </row>
    <row r="6" spans="1:30" ht="21.75">
      <c r="A6" s="38">
        <v>10949</v>
      </c>
      <c r="B6" s="34">
        <v>4</v>
      </c>
      <c r="C6" s="34"/>
      <c r="D6" s="29" t="s">
        <v>456</v>
      </c>
      <c r="E6" s="29"/>
      <c r="F6" s="37">
        <v>1</v>
      </c>
      <c r="G6" s="37" t="s">
        <v>429</v>
      </c>
      <c r="H6" s="78">
        <v>1540</v>
      </c>
      <c r="I6" s="126">
        <v>850</v>
      </c>
      <c r="J6" s="81">
        <v>773.3333333333333</v>
      </c>
      <c r="K6" s="331">
        <f t="shared" si="2"/>
        <v>1159.888888888889</v>
      </c>
      <c r="L6" s="81">
        <v>160</v>
      </c>
      <c r="M6" s="331">
        <v>1000</v>
      </c>
      <c r="N6" s="289">
        <v>2.4276</v>
      </c>
      <c r="O6" s="431">
        <f t="shared" si="0"/>
        <v>2427.6</v>
      </c>
      <c r="P6" s="76">
        <v>0</v>
      </c>
      <c r="Q6" s="76">
        <f t="shared" si="3"/>
        <v>0</v>
      </c>
      <c r="R6" s="142">
        <v>1000</v>
      </c>
      <c r="S6" s="144">
        <f t="shared" si="4"/>
        <v>2427.6</v>
      </c>
      <c r="T6" s="83">
        <v>0</v>
      </c>
      <c r="U6" s="83">
        <f t="shared" si="5"/>
        <v>0</v>
      </c>
      <c r="V6" s="83">
        <v>0</v>
      </c>
      <c r="W6" s="83">
        <f t="shared" si="6"/>
        <v>0</v>
      </c>
      <c r="X6" s="83"/>
      <c r="Y6" s="327">
        <f t="shared" si="7"/>
        <v>0</v>
      </c>
      <c r="Z6" s="320">
        <f t="shared" si="8"/>
        <v>1000</v>
      </c>
      <c r="AA6">
        <f t="shared" si="9"/>
        <v>250</v>
      </c>
      <c r="AB6">
        <v>580</v>
      </c>
      <c r="AC6">
        <v>1446</v>
      </c>
      <c r="AD6">
        <f t="shared" si="1"/>
        <v>773.3333333333333</v>
      </c>
    </row>
    <row r="7" spans="1:30" ht="21.75">
      <c r="A7" s="38">
        <v>10949</v>
      </c>
      <c r="B7" s="38">
        <v>5</v>
      </c>
      <c r="C7" s="38"/>
      <c r="D7" s="29" t="s">
        <v>454</v>
      </c>
      <c r="E7" s="29"/>
      <c r="F7" s="30">
        <v>1</v>
      </c>
      <c r="G7" s="30" t="s">
        <v>429</v>
      </c>
      <c r="H7" s="78">
        <v>3320</v>
      </c>
      <c r="I7" s="126">
        <v>2650</v>
      </c>
      <c r="J7" s="81">
        <v>2040</v>
      </c>
      <c r="K7" s="331">
        <f t="shared" si="2"/>
        <v>2937.0000000000005</v>
      </c>
      <c r="L7" s="81">
        <v>937</v>
      </c>
      <c r="M7" s="331">
        <v>2000</v>
      </c>
      <c r="N7" s="289">
        <v>1.4</v>
      </c>
      <c r="O7" s="431">
        <f t="shared" si="0"/>
        <v>2800</v>
      </c>
      <c r="P7" s="76">
        <v>0</v>
      </c>
      <c r="Q7" s="76">
        <f t="shared" si="3"/>
        <v>0</v>
      </c>
      <c r="R7" s="142">
        <v>1000</v>
      </c>
      <c r="S7" s="144">
        <f t="shared" si="4"/>
        <v>1400</v>
      </c>
      <c r="T7" s="83">
        <v>0</v>
      </c>
      <c r="U7" s="83">
        <f t="shared" si="5"/>
        <v>0</v>
      </c>
      <c r="V7" s="83">
        <v>1000</v>
      </c>
      <c r="W7" s="83">
        <f t="shared" si="6"/>
        <v>1400</v>
      </c>
      <c r="X7" s="83"/>
      <c r="Y7" s="327">
        <f t="shared" si="7"/>
        <v>0</v>
      </c>
      <c r="Z7" s="320">
        <f t="shared" si="8"/>
        <v>2000</v>
      </c>
      <c r="AA7">
        <f t="shared" si="9"/>
        <v>500</v>
      </c>
      <c r="AB7">
        <v>1530</v>
      </c>
      <c r="AC7">
        <v>2142</v>
      </c>
      <c r="AD7">
        <f t="shared" si="1"/>
        <v>2040</v>
      </c>
    </row>
    <row r="8" spans="1:30" ht="21.75">
      <c r="A8" s="38">
        <v>10949</v>
      </c>
      <c r="B8" s="34">
        <v>6</v>
      </c>
      <c r="C8" s="34"/>
      <c r="D8" s="29" t="s">
        <v>455</v>
      </c>
      <c r="E8" s="29"/>
      <c r="F8" s="30">
        <v>1</v>
      </c>
      <c r="G8" s="30" t="s">
        <v>429</v>
      </c>
      <c r="H8" s="78">
        <v>3896</v>
      </c>
      <c r="I8" s="126">
        <v>1450</v>
      </c>
      <c r="J8" s="81">
        <v>1600</v>
      </c>
      <c r="K8" s="331">
        <v>1677</v>
      </c>
      <c r="L8" s="81">
        <v>677</v>
      </c>
      <c r="M8" s="331">
        <v>1000</v>
      </c>
      <c r="N8" s="289">
        <v>1.6</v>
      </c>
      <c r="O8" s="431">
        <f t="shared" si="0"/>
        <v>1600</v>
      </c>
      <c r="P8" s="76">
        <v>0</v>
      </c>
      <c r="Q8" s="76">
        <f t="shared" si="3"/>
        <v>0</v>
      </c>
      <c r="R8" s="142">
        <v>1000</v>
      </c>
      <c r="S8" s="144">
        <f t="shared" si="4"/>
        <v>1600</v>
      </c>
      <c r="T8" s="83">
        <v>0</v>
      </c>
      <c r="U8" s="83">
        <f t="shared" si="5"/>
        <v>0</v>
      </c>
      <c r="V8" s="83">
        <v>0</v>
      </c>
      <c r="W8" s="83">
        <f t="shared" si="6"/>
        <v>0</v>
      </c>
      <c r="X8" s="83"/>
      <c r="Y8" s="327">
        <f t="shared" si="7"/>
        <v>0</v>
      </c>
      <c r="Z8" s="320">
        <f t="shared" si="8"/>
        <v>1000</v>
      </c>
      <c r="AA8">
        <f t="shared" si="9"/>
        <v>250</v>
      </c>
      <c r="AB8">
        <v>1200</v>
      </c>
      <c r="AC8">
        <v>1920</v>
      </c>
      <c r="AD8">
        <f t="shared" si="1"/>
        <v>1600</v>
      </c>
    </row>
    <row r="9" spans="1:30" ht="21.75">
      <c r="A9" s="38">
        <v>10949</v>
      </c>
      <c r="B9" s="38">
        <v>7</v>
      </c>
      <c r="C9" s="34"/>
      <c r="D9" s="40" t="s">
        <v>597</v>
      </c>
      <c r="E9" s="40"/>
      <c r="F9" s="30">
        <v>1</v>
      </c>
      <c r="G9" s="30" t="s">
        <v>424</v>
      </c>
      <c r="H9" s="78">
        <v>0</v>
      </c>
      <c r="I9" s="126"/>
      <c r="J9" s="81">
        <v>0</v>
      </c>
      <c r="K9" s="331">
        <f t="shared" si="2"/>
        <v>0</v>
      </c>
      <c r="L9" s="81">
        <v>6</v>
      </c>
      <c r="M9" s="331">
        <v>0</v>
      </c>
      <c r="N9" s="145">
        <v>7800</v>
      </c>
      <c r="O9" s="431">
        <f t="shared" si="0"/>
        <v>0</v>
      </c>
      <c r="P9" s="76">
        <v>0</v>
      </c>
      <c r="Q9" s="76">
        <f t="shared" si="3"/>
        <v>0</v>
      </c>
      <c r="R9" s="142">
        <v>0</v>
      </c>
      <c r="S9" s="144">
        <f t="shared" si="4"/>
        <v>0</v>
      </c>
      <c r="T9" s="83">
        <v>0</v>
      </c>
      <c r="U9" s="83">
        <f t="shared" si="5"/>
        <v>0</v>
      </c>
      <c r="V9" s="83">
        <v>0</v>
      </c>
      <c r="W9" s="83">
        <f t="shared" si="6"/>
        <v>0</v>
      </c>
      <c r="X9" s="83"/>
      <c r="Y9" s="327">
        <f t="shared" si="7"/>
        <v>0</v>
      </c>
      <c r="Z9" s="320">
        <f t="shared" si="8"/>
        <v>0</v>
      </c>
      <c r="AA9">
        <f t="shared" si="9"/>
        <v>0</v>
      </c>
      <c r="AD9">
        <f t="shared" si="1"/>
        <v>0</v>
      </c>
    </row>
    <row r="10" spans="1:30" ht="21.75">
      <c r="A10" s="38">
        <v>10949</v>
      </c>
      <c r="B10" s="34">
        <v>8</v>
      </c>
      <c r="C10" s="38"/>
      <c r="D10" s="157" t="s">
        <v>517</v>
      </c>
      <c r="E10" s="29"/>
      <c r="F10" s="30">
        <v>1</v>
      </c>
      <c r="G10" s="30" t="s">
        <v>458</v>
      </c>
      <c r="H10" s="78">
        <v>22</v>
      </c>
      <c r="I10" s="126">
        <v>58</v>
      </c>
      <c r="J10" s="81">
        <v>94.66666666666667</v>
      </c>
      <c r="K10" s="331">
        <v>100</v>
      </c>
      <c r="L10" s="81">
        <v>50</v>
      </c>
      <c r="M10" s="331">
        <v>50</v>
      </c>
      <c r="N10" s="289">
        <v>130</v>
      </c>
      <c r="O10" s="431">
        <f t="shared" si="0"/>
        <v>6500</v>
      </c>
      <c r="P10" s="76">
        <v>0</v>
      </c>
      <c r="Q10" s="76">
        <f t="shared" si="3"/>
        <v>0</v>
      </c>
      <c r="R10" s="142">
        <v>50</v>
      </c>
      <c r="S10" s="144">
        <f t="shared" si="4"/>
        <v>6500</v>
      </c>
      <c r="T10" s="83">
        <v>0</v>
      </c>
      <c r="U10" s="83">
        <f t="shared" si="5"/>
        <v>0</v>
      </c>
      <c r="V10" s="83">
        <v>0</v>
      </c>
      <c r="W10" s="83">
        <f t="shared" si="6"/>
        <v>0</v>
      </c>
      <c r="X10" s="83"/>
      <c r="Y10" s="327">
        <f t="shared" si="7"/>
        <v>0</v>
      </c>
      <c r="Z10" s="320">
        <f t="shared" si="8"/>
        <v>50</v>
      </c>
      <c r="AA10">
        <f t="shared" si="9"/>
        <v>12.5</v>
      </c>
      <c r="AB10">
        <v>71</v>
      </c>
      <c r="AC10">
        <v>10650</v>
      </c>
      <c r="AD10">
        <f t="shared" si="1"/>
        <v>94.66666666666667</v>
      </c>
    </row>
    <row r="11" spans="1:30" ht="21.75">
      <c r="A11" s="38">
        <v>10949</v>
      </c>
      <c r="B11" s="38">
        <v>9</v>
      </c>
      <c r="C11" s="34"/>
      <c r="D11" s="104" t="s">
        <v>457</v>
      </c>
      <c r="E11" s="29"/>
      <c r="F11" s="30">
        <v>1</v>
      </c>
      <c r="G11" s="30" t="s">
        <v>458</v>
      </c>
      <c r="H11" s="81">
        <v>170</v>
      </c>
      <c r="I11" s="126">
        <v>70</v>
      </c>
      <c r="J11" s="81">
        <v>0</v>
      </c>
      <c r="K11" s="331">
        <v>0</v>
      </c>
      <c r="L11" s="81">
        <v>0</v>
      </c>
      <c r="M11" s="331">
        <v>0</v>
      </c>
      <c r="N11" s="289">
        <v>130</v>
      </c>
      <c r="O11" s="431">
        <f t="shared" si="0"/>
        <v>0</v>
      </c>
      <c r="P11" s="142">
        <v>0</v>
      </c>
      <c r="Q11" s="76">
        <f t="shared" si="3"/>
        <v>0</v>
      </c>
      <c r="R11" s="142">
        <v>0</v>
      </c>
      <c r="S11" s="144">
        <f t="shared" si="4"/>
        <v>0</v>
      </c>
      <c r="T11" s="83">
        <v>0</v>
      </c>
      <c r="U11" s="83">
        <f t="shared" si="5"/>
        <v>0</v>
      </c>
      <c r="V11" s="83">
        <v>0</v>
      </c>
      <c r="W11" s="83">
        <f t="shared" si="6"/>
        <v>0</v>
      </c>
      <c r="X11" s="83"/>
      <c r="Y11" s="327">
        <f t="shared" si="7"/>
        <v>0</v>
      </c>
      <c r="Z11" s="320">
        <f t="shared" si="8"/>
        <v>0</v>
      </c>
      <c r="AA11">
        <f t="shared" si="9"/>
        <v>0</v>
      </c>
      <c r="AD11">
        <f t="shared" si="1"/>
        <v>0</v>
      </c>
    </row>
    <row r="12" spans="1:30" ht="21.75">
      <c r="A12" s="38">
        <v>10949</v>
      </c>
      <c r="B12" s="34">
        <v>10</v>
      </c>
      <c r="C12" s="34"/>
      <c r="D12" s="157" t="s">
        <v>1482</v>
      </c>
      <c r="E12" s="29"/>
      <c r="F12" s="30">
        <v>1</v>
      </c>
      <c r="G12" s="30" t="s">
        <v>458</v>
      </c>
      <c r="H12" s="78">
        <v>0</v>
      </c>
      <c r="I12" s="126">
        <v>0</v>
      </c>
      <c r="J12" s="81">
        <v>105.33333333333334</v>
      </c>
      <c r="K12" s="331">
        <v>115</v>
      </c>
      <c r="L12" s="81">
        <v>35</v>
      </c>
      <c r="M12" s="331">
        <v>80</v>
      </c>
      <c r="N12" s="289">
        <v>150</v>
      </c>
      <c r="O12" s="431">
        <f t="shared" si="0"/>
        <v>12000</v>
      </c>
      <c r="P12" s="76">
        <v>0</v>
      </c>
      <c r="Q12" s="76">
        <f t="shared" si="3"/>
        <v>0</v>
      </c>
      <c r="R12" s="142">
        <v>80</v>
      </c>
      <c r="S12" s="144">
        <f t="shared" si="4"/>
        <v>12000</v>
      </c>
      <c r="T12" s="83">
        <v>0</v>
      </c>
      <c r="U12" s="83">
        <f t="shared" si="5"/>
        <v>0</v>
      </c>
      <c r="V12" s="83">
        <v>0</v>
      </c>
      <c r="W12" s="83">
        <f t="shared" si="6"/>
        <v>0</v>
      </c>
      <c r="X12" s="83"/>
      <c r="Y12" s="327">
        <f t="shared" si="7"/>
        <v>0</v>
      </c>
      <c r="Z12" s="320">
        <f t="shared" si="8"/>
        <v>80</v>
      </c>
      <c r="AA12">
        <f t="shared" si="9"/>
        <v>20</v>
      </c>
      <c r="AB12">
        <v>79</v>
      </c>
      <c r="AC12">
        <v>11850</v>
      </c>
      <c r="AD12">
        <f t="shared" si="1"/>
        <v>105.33333333333334</v>
      </c>
    </row>
    <row r="13" spans="1:30" ht="21.75">
      <c r="A13" s="38">
        <v>10949</v>
      </c>
      <c r="B13" s="38">
        <v>11</v>
      </c>
      <c r="C13" s="34"/>
      <c r="D13" s="157" t="s">
        <v>1483</v>
      </c>
      <c r="E13" s="29"/>
      <c r="F13" s="30">
        <v>1</v>
      </c>
      <c r="G13" s="30" t="s">
        <v>458</v>
      </c>
      <c r="H13" s="78">
        <v>0</v>
      </c>
      <c r="I13" s="126">
        <v>0</v>
      </c>
      <c r="J13" s="81">
        <v>2.6666666666666665</v>
      </c>
      <c r="K13" s="331">
        <v>4</v>
      </c>
      <c r="L13" s="81">
        <v>72</v>
      </c>
      <c r="M13" s="331">
        <v>0</v>
      </c>
      <c r="N13" s="289">
        <v>155</v>
      </c>
      <c r="O13" s="431">
        <f t="shared" si="0"/>
        <v>0</v>
      </c>
      <c r="P13" s="37">
        <v>0</v>
      </c>
      <c r="Q13" s="76">
        <f t="shared" si="3"/>
        <v>0</v>
      </c>
      <c r="R13" s="125">
        <v>0</v>
      </c>
      <c r="S13" s="144">
        <f t="shared" si="4"/>
        <v>0</v>
      </c>
      <c r="T13" s="83">
        <v>0</v>
      </c>
      <c r="U13" s="83">
        <f t="shared" si="5"/>
        <v>0</v>
      </c>
      <c r="V13" s="83">
        <v>0</v>
      </c>
      <c r="W13" s="83">
        <f t="shared" si="6"/>
        <v>0</v>
      </c>
      <c r="X13" s="83"/>
      <c r="Y13" s="327">
        <f t="shared" si="7"/>
        <v>0</v>
      </c>
      <c r="Z13" s="320">
        <f t="shared" si="8"/>
        <v>0</v>
      </c>
      <c r="AA13">
        <f t="shared" si="9"/>
        <v>0</v>
      </c>
      <c r="AB13">
        <v>2</v>
      </c>
      <c r="AC13">
        <v>310</v>
      </c>
      <c r="AD13">
        <f t="shared" si="1"/>
        <v>2.6666666666666665</v>
      </c>
    </row>
    <row r="14" spans="1:30" ht="21.75">
      <c r="A14" s="38">
        <v>10949</v>
      </c>
      <c r="B14" s="34">
        <v>12</v>
      </c>
      <c r="C14" s="34"/>
      <c r="D14" s="29" t="s">
        <v>1484</v>
      </c>
      <c r="E14" s="29"/>
      <c r="F14" s="30">
        <v>1</v>
      </c>
      <c r="G14" s="30" t="s">
        <v>458</v>
      </c>
      <c r="H14" s="81">
        <v>120</v>
      </c>
      <c r="I14" s="126">
        <v>0</v>
      </c>
      <c r="J14" s="81">
        <v>0</v>
      </c>
      <c r="K14" s="331">
        <v>0</v>
      </c>
      <c r="L14" s="81">
        <v>0</v>
      </c>
      <c r="M14" s="331">
        <v>0</v>
      </c>
      <c r="N14" s="289">
        <v>130</v>
      </c>
      <c r="O14" s="431">
        <f t="shared" si="0"/>
        <v>0</v>
      </c>
      <c r="P14" s="142">
        <v>0</v>
      </c>
      <c r="Q14" s="76">
        <f t="shared" si="3"/>
        <v>0</v>
      </c>
      <c r="R14" s="142">
        <v>0</v>
      </c>
      <c r="S14" s="144">
        <f t="shared" si="4"/>
        <v>0</v>
      </c>
      <c r="T14" s="142">
        <v>0</v>
      </c>
      <c r="U14" s="83">
        <f t="shared" si="5"/>
        <v>0</v>
      </c>
      <c r="V14" s="142">
        <v>0</v>
      </c>
      <c r="W14" s="83">
        <f t="shared" si="6"/>
        <v>0</v>
      </c>
      <c r="X14" s="83"/>
      <c r="Y14" s="327">
        <f t="shared" si="7"/>
        <v>0</v>
      </c>
      <c r="Z14" s="320">
        <f t="shared" si="8"/>
        <v>0</v>
      </c>
      <c r="AA14">
        <f t="shared" si="9"/>
        <v>0</v>
      </c>
      <c r="AD14">
        <f t="shared" si="1"/>
        <v>0</v>
      </c>
    </row>
    <row r="15" spans="1:30" ht="21.75">
      <c r="A15" s="38">
        <v>10949</v>
      </c>
      <c r="B15" s="38">
        <v>13</v>
      </c>
      <c r="C15" s="38"/>
      <c r="D15" s="157" t="s">
        <v>459</v>
      </c>
      <c r="E15" s="29"/>
      <c r="F15" s="30">
        <v>1</v>
      </c>
      <c r="G15" s="30" t="s">
        <v>458</v>
      </c>
      <c r="H15" s="78">
        <v>21</v>
      </c>
      <c r="I15" s="126">
        <v>23</v>
      </c>
      <c r="J15" s="81">
        <v>8</v>
      </c>
      <c r="K15" s="331">
        <f t="shared" si="2"/>
        <v>19.066666666666666</v>
      </c>
      <c r="L15" s="81">
        <v>68</v>
      </c>
      <c r="M15" s="331">
        <v>0</v>
      </c>
      <c r="N15" s="289">
        <v>130</v>
      </c>
      <c r="O15" s="431">
        <f t="shared" si="0"/>
        <v>0</v>
      </c>
      <c r="P15" s="142">
        <v>0</v>
      </c>
      <c r="Q15" s="76">
        <f t="shared" si="3"/>
        <v>0</v>
      </c>
      <c r="R15" s="142">
        <v>0</v>
      </c>
      <c r="S15" s="144">
        <f t="shared" si="4"/>
        <v>0</v>
      </c>
      <c r="T15" s="142">
        <v>0</v>
      </c>
      <c r="U15" s="83">
        <f t="shared" si="5"/>
        <v>0</v>
      </c>
      <c r="V15" s="142">
        <v>0</v>
      </c>
      <c r="W15" s="83">
        <f t="shared" si="6"/>
        <v>0</v>
      </c>
      <c r="X15" s="83"/>
      <c r="Y15" s="327">
        <f t="shared" si="7"/>
        <v>0</v>
      </c>
      <c r="Z15" s="320">
        <f t="shared" si="8"/>
        <v>0</v>
      </c>
      <c r="AA15">
        <f t="shared" si="9"/>
        <v>0</v>
      </c>
      <c r="AB15">
        <v>6</v>
      </c>
      <c r="AC15">
        <v>720</v>
      </c>
      <c r="AD15">
        <f t="shared" si="1"/>
        <v>8</v>
      </c>
    </row>
    <row r="16" spans="1:30" ht="21.75">
      <c r="A16" s="38">
        <v>10949</v>
      </c>
      <c r="B16" s="34">
        <v>14</v>
      </c>
      <c r="C16" s="34"/>
      <c r="D16" s="157" t="s">
        <v>460</v>
      </c>
      <c r="E16" s="29"/>
      <c r="F16" s="30">
        <v>1</v>
      </c>
      <c r="G16" s="30" t="s">
        <v>458</v>
      </c>
      <c r="H16" s="81">
        <v>26</v>
      </c>
      <c r="I16" s="126">
        <v>36</v>
      </c>
      <c r="J16" s="81">
        <v>12</v>
      </c>
      <c r="K16" s="331">
        <f t="shared" si="2"/>
        <v>27.133333333333336</v>
      </c>
      <c r="L16" s="81">
        <v>49</v>
      </c>
      <c r="M16" s="331">
        <v>0</v>
      </c>
      <c r="N16" s="289">
        <v>130</v>
      </c>
      <c r="O16" s="431">
        <f t="shared" si="0"/>
        <v>0</v>
      </c>
      <c r="P16" s="142">
        <v>0</v>
      </c>
      <c r="Q16" s="76">
        <f t="shared" si="3"/>
        <v>0</v>
      </c>
      <c r="R16" s="142">
        <v>0</v>
      </c>
      <c r="S16" s="144">
        <f t="shared" si="4"/>
        <v>0</v>
      </c>
      <c r="T16" s="142">
        <v>0</v>
      </c>
      <c r="U16" s="83">
        <f t="shared" si="5"/>
        <v>0</v>
      </c>
      <c r="V16" s="142">
        <v>0</v>
      </c>
      <c r="W16" s="83">
        <f t="shared" si="6"/>
        <v>0</v>
      </c>
      <c r="X16" s="83"/>
      <c r="Y16" s="327">
        <f t="shared" si="7"/>
        <v>0</v>
      </c>
      <c r="Z16" s="320">
        <f t="shared" si="8"/>
        <v>0</v>
      </c>
      <c r="AA16">
        <f t="shared" si="9"/>
        <v>0</v>
      </c>
      <c r="AB16">
        <v>9</v>
      </c>
      <c r="AC16">
        <v>1170</v>
      </c>
      <c r="AD16">
        <f t="shared" si="1"/>
        <v>12</v>
      </c>
    </row>
    <row r="17" spans="1:30" ht="21.75">
      <c r="A17" s="38">
        <v>10949</v>
      </c>
      <c r="B17" s="38">
        <v>15</v>
      </c>
      <c r="C17" s="34"/>
      <c r="D17" s="157" t="s">
        <v>461</v>
      </c>
      <c r="E17" s="29"/>
      <c r="F17" s="30">
        <v>1</v>
      </c>
      <c r="G17" s="30" t="s">
        <v>458</v>
      </c>
      <c r="H17" s="81">
        <v>33</v>
      </c>
      <c r="I17" s="126">
        <v>12</v>
      </c>
      <c r="J17" s="81">
        <v>21.333333333333332</v>
      </c>
      <c r="K17" s="331">
        <f t="shared" si="2"/>
        <v>24.322222222222223</v>
      </c>
      <c r="L17" s="81">
        <v>29</v>
      </c>
      <c r="M17" s="331">
        <v>0</v>
      </c>
      <c r="N17" s="289">
        <v>140</v>
      </c>
      <c r="O17" s="431">
        <f t="shared" si="0"/>
        <v>0</v>
      </c>
      <c r="P17" s="142">
        <v>0</v>
      </c>
      <c r="Q17" s="76">
        <f t="shared" si="3"/>
        <v>0</v>
      </c>
      <c r="R17" s="142">
        <v>0</v>
      </c>
      <c r="S17" s="144">
        <f t="shared" si="4"/>
        <v>0</v>
      </c>
      <c r="T17" s="142">
        <v>0</v>
      </c>
      <c r="U17" s="83">
        <f t="shared" si="5"/>
        <v>0</v>
      </c>
      <c r="V17" s="142">
        <v>0</v>
      </c>
      <c r="W17" s="83">
        <f t="shared" si="6"/>
        <v>0</v>
      </c>
      <c r="X17" s="83"/>
      <c r="Y17" s="327">
        <f t="shared" si="7"/>
        <v>0</v>
      </c>
      <c r="Z17" s="320">
        <f t="shared" si="8"/>
        <v>0</v>
      </c>
      <c r="AA17">
        <f t="shared" si="9"/>
        <v>0</v>
      </c>
      <c r="AB17">
        <v>16</v>
      </c>
      <c r="AC17">
        <v>2232.48</v>
      </c>
      <c r="AD17">
        <f t="shared" si="1"/>
        <v>21.333333333333332</v>
      </c>
    </row>
    <row r="18" spans="1:30" ht="21.75">
      <c r="A18" s="38">
        <v>10949</v>
      </c>
      <c r="B18" s="34">
        <v>16</v>
      </c>
      <c r="C18" s="38"/>
      <c r="D18" s="104" t="s">
        <v>462</v>
      </c>
      <c r="E18" s="29"/>
      <c r="F18" s="30">
        <v>1</v>
      </c>
      <c r="G18" s="30" t="s">
        <v>458</v>
      </c>
      <c r="H18" s="81">
        <v>293</v>
      </c>
      <c r="I18" s="126">
        <v>180</v>
      </c>
      <c r="J18" s="81">
        <v>0</v>
      </c>
      <c r="K18" s="331">
        <v>200</v>
      </c>
      <c r="L18" s="81">
        <v>0</v>
      </c>
      <c r="M18" s="331">
        <f>K18-L18</f>
        <v>200</v>
      </c>
      <c r="N18" s="289">
        <v>120</v>
      </c>
      <c r="O18" s="431">
        <f t="shared" si="0"/>
        <v>24000</v>
      </c>
      <c r="P18" s="142">
        <v>200</v>
      </c>
      <c r="Q18" s="76">
        <f t="shared" si="3"/>
        <v>24000</v>
      </c>
      <c r="R18" s="142">
        <v>0</v>
      </c>
      <c r="S18" s="144">
        <f t="shared" si="4"/>
        <v>0</v>
      </c>
      <c r="T18" s="142">
        <v>0</v>
      </c>
      <c r="U18" s="83">
        <f t="shared" si="5"/>
        <v>0</v>
      </c>
      <c r="V18" s="142">
        <v>0</v>
      </c>
      <c r="W18" s="83">
        <f t="shared" si="6"/>
        <v>0</v>
      </c>
      <c r="X18" s="83"/>
      <c r="Y18" s="327">
        <f t="shared" si="7"/>
        <v>0</v>
      </c>
      <c r="Z18" s="320">
        <f t="shared" si="8"/>
        <v>200</v>
      </c>
      <c r="AA18">
        <f t="shared" si="9"/>
        <v>50</v>
      </c>
      <c r="AD18">
        <f t="shared" si="1"/>
        <v>0</v>
      </c>
    </row>
    <row r="19" spans="1:30" ht="21.75">
      <c r="A19" s="38">
        <v>10949</v>
      </c>
      <c r="B19" s="38">
        <v>17</v>
      </c>
      <c r="C19" s="34"/>
      <c r="D19" s="428" t="s">
        <v>1480</v>
      </c>
      <c r="E19" s="86"/>
      <c r="F19" s="87">
        <v>1</v>
      </c>
      <c r="G19" s="87" t="s">
        <v>458</v>
      </c>
      <c r="H19" s="76">
        <v>0</v>
      </c>
      <c r="I19" s="126">
        <v>212</v>
      </c>
      <c r="J19" s="81">
        <v>146.66666666666666</v>
      </c>
      <c r="K19" s="331">
        <v>200</v>
      </c>
      <c r="L19" s="81">
        <v>231</v>
      </c>
      <c r="M19" s="331">
        <v>0</v>
      </c>
      <c r="N19" s="289">
        <v>130</v>
      </c>
      <c r="O19" s="431">
        <f t="shared" si="0"/>
        <v>0</v>
      </c>
      <c r="P19" s="76">
        <v>0</v>
      </c>
      <c r="Q19" s="76">
        <f t="shared" si="3"/>
        <v>0</v>
      </c>
      <c r="R19" s="76">
        <v>0</v>
      </c>
      <c r="S19" s="144">
        <f t="shared" si="4"/>
        <v>0</v>
      </c>
      <c r="T19" s="76">
        <v>0</v>
      </c>
      <c r="U19" s="83">
        <f t="shared" si="5"/>
        <v>0</v>
      </c>
      <c r="V19" s="76">
        <v>0</v>
      </c>
      <c r="W19" s="83">
        <f t="shared" si="6"/>
        <v>0</v>
      </c>
      <c r="X19" s="83"/>
      <c r="Y19" s="327">
        <f t="shared" si="7"/>
        <v>0</v>
      </c>
      <c r="Z19" s="320">
        <f t="shared" si="8"/>
        <v>0</v>
      </c>
      <c r="AA19">
        <f t="shared" si="9"/>
        <v>0</v>
      </c>
      <c r="AB19">
        <v>110</v>
      </c>
      <c r="AC19">
        <v>14120</v>
      </c>
      <c r="AD19">
        <f t="shared" si="1"/>
        <v>146.66666666666666</v>
      </c>
    </row>
    <row r="20" spans="1:30" ht="21.75">
      <c r="A20" s="38">
        <v>10949</v>
      </c>
      <c r="B20" s="34">
        <v>18</v>
      </c>
      <c r="C20" s="38"/>
      <c r="D20" s="428" t="s">
        <v>1481</v>
      </c>
      <c r="E20" s="86"/>
      <c r="F20" s="87">
        <v>1</v>
      </c>
      <c r="G20" s="87" t="s">
        <v>458</v>
      </c>
      <c r="H20" s="78">
        <v>0</v>
      </c>
      <c r="I20" s="126">
        <v>0</v>
      </c>
      <c r="J20" s="81">
        <v>346.6666666666667</v>
      </c>
      <c r="K20" s="331">
        <v>400</v>
      </c>
      <c r="L20" s="81">
        <v>0</v>
      </c>
      <c r="M20" s="331">
        <v>400</v>
      </c>
      <c r="N20" s="145">
        <v>140</v>
      </c>
      <c r="O20" s="431">
        <f t="shared" si="0"/>
        <v>56000</v>
      </c>
      <c r="P20" s="76">
        <v>200</v>
      </c>
      <c r="Q20" s="76">
        <f t="shared" si="3"/>
        <v>28000</v>
      </c>
      <c r="R20" s="142">
        <v>0</v>
      </c>
      <c r="S20" s="144">
        <f t="shared" si="4"/>
        <v>0</v>
      </c>
      <c r="T20" s="83">
        <v>200</v>
      </c>
      <c r="U20" s="83">
        <f t="shared" si="5"/>
        <v>28000</v>
      </c>
      <c r="V20" s="83">
        <v>0</v>
      </c>
      <c r="W20" s="83">
        <f t="shared" si="6"/>
        <v>0</v>
      </c>
      <c r="X20" s="83"/>
      <c r="Y20" s="327">
        <f t="shared" si="7"/>
        <v>0</v>
      </c>
      <c r="Z20" s="320">
        <f t="shared" si="8"/>
        <v>400</v>
      </c>
      <c r="AA20">
        <f t="shared" si="9"/>
        <v>100</v>
      </c>
      <c r="AB20">
        <v>260</v>
      </c>
      <c r="AC20">
        <v>34110</v>
      </c>
      <c r="AD20">
        <f t="shared" si="1"/>
        <v>346.6666666666667</v>
      </c>
    </row>
    <row r="21" spans="1:30" ht="21.75">
      <c r="A21" s="38">
        <v>10949</v>
      </c>
      <c r="B21" s="38">
        <v>19</v>
      </c>
      <c r="C21" s="34"/>
      <c r="D21" s="29" t="s">
        <v>555</v>
      </c>
      <c r="E21" s="29"/>
      <c r="F21" s="30">
        <v>1</v>
      </c>
      <c r="G21" s="30" t="s">
        <v>458</v>
      </c>
      <c r="H21" s="78">
        <v>25</v>
      </c>
      <c r="I21" s="126">
        <v>0</v>
      </c>
      <c r="J21" s="81">
        <v>0</v>
      </c>
      <c r="K21" s="331">
        <v>0</v>
      </c>
      <c r="L21" s="81">
        <v>0</v>
      </c>
      <c r="M21" s="331">
        <f>K21-L21</f>
        <v>0</v>
      </c>
      <c r="N21" s="289">
        <v>130</v>
      </c>
      <c r="O21" s="431">
        <f t="shared" si="0"/>
        <v>0</v>
      </c>
      <c r="P21" s="142">
        <v>0</v>
      </c>
      <c r="Q21" s="76">
        <f t="shared" si="3"/>
        <v>0</v>
      </c>
      <c r="R21" s="142">
        <v>0</v>
      </c>
      <c r="S21" s="144">
        <f t="shared" si="4"/>
        <v>0</v>
      </c>
      <c r="T21" s="83">
        <v>0</v>
      </c>
      <c r="U21" s="83">
        <f t="shared" si="5"/>
        <v>0</v>
      </c>
      <c r="V21" s="83">
        <v>0</v>
      </c>
      <c r="W21" s="83">
        <f t="shared" si="6"/>
        <v>0</v>
      </c>
      <c r="X21" s="83"/>
      <c r="Y21" s="327">
        <f t="shared" si="7"/>
        <v>0</v>
      </c>
      <c r="Z21" s="320">
        <f t="shared" si="8"/>
        <v>0</v>
      </c>
      <c r="AA21">
        <f t="shared" si="9"/>
        <v>0</v>
      </c>
      <c r="AD21">
        <f t="shared" si="1"/>
        <v>0</v>
      </c>
    </row>
    <row r="22" spans="1:30" ht="21.75">
      <c r="A22" s="38">
        <v>10949</v>
      </c>
      <c r="B22" s="34">
        <v>20</v>
      </c>
      <c r="C22" s="34"/>
      <c r="D22" s="29" t="s">
        <v>556</v>
      </c>
      <c r="E22" s="29"/>
      <c r="F22" s="30">
        <v>1</v>
      </c>
      <c r="G22" s="30" t="s">
        <v>458</v>
      </c>
      <c r="H22" s="78">
        <v>0</v>
      </c>
      <c r="I22" s="126">
        <v>35</v>
      </c>
      <c r="J22" s="81">
        <v>5.333333333333333</v>
      </c>
      <c r="K22" s="331">
        <f t="shared" si="2"/>
        <v>14.78888888888889</v>
      </c>
      <c r="L22" s="81">
        <v>181</v>
      </c>
      <c r="M22" s="331">
        <v>0</v>
      </c>
      <c r="N22" s="289">
        <v>130</v>
      </c>
      <c r="O22" s="431">
        <f t="shared" si="0"/>
        <v>0</v>
      </c>
      <c r="P22" s="142">
        <v>0</v>
      </c>
      <c r="Q22" s="76">
        <f t="shared" si="3"/>
        <v>0</v>
      </c>
      <c r="R22" s="142">
        <v>0</v>
      </c>
      <c r="S22" s="144">
        <f t="shared" si="4"/>
        <v>0</v>
      </c>
      <c r="T22" s="83">
        <v>0</v>
      </c>
      <c r="U22" s="83">
        <f t="shared" si="5"/>
        <v>0</v>
      </c>
      <c r="V22" s="83">
        <v>0</v>
      </c>
      <c r="W22" s="83">
        <f t="shared" si="6"/>
        <v>0</v>
      </c>
      <c r="X22" s="83"/>
      <c r="Y22" s="327">
        <f t="shared" si="7"/>
        <v>0</v>
      </c>
      <c r="Z22" s="320">
        <f t="shared" si="8"/>
        <v>0</v>
      </c>
      <c r="AA22">
        <f t="shared" si="9"/>
        <v>0</v>
      </c>
      <c r="AB22">
        <v>4</v>
      </c>
      <c r="AC22">
        <v>520</v>
      </c>
      <c r="AD22">
        <f t="shared" si="1"/>
        <v>5.333333333333333</v>
      </c>
    </row>
    <row r="23" spans="1:30" ht="21.75">
      <c r="A23" s="38">
        <v>10949</v>
      </c>
      <c r="B23" s="38">
        <v>21</v>
      </c>
      <c r="C23" s="38"/>
      <c r="D23" s="428" t="s">
        <v>598</v>
      </c>
      <c r="E23" s="86"/>
      <c r="F23" s="87">
        <v>1</v>
      </c>
      <c r="G23" s="87" t="s">
        <v>599</v>
      </c>
      <c r="H23" s="78">
        <v>42</v>
      </c>
      <c r="I23" s="126">
        <v>121</v>
      </c>
      <c r="J23" s="81">
        <v>142.66666666666669</v>
      </c>
      <c r="K23" s="331">
        <v>150</v>
      </c>
      <c r="L23" s="81">
        <v>50</v>
      </c>
      <c r="M23" s="331">
        <v>100</v>
      </c>
      <c r="N23" s="289">
        <v>130</v>
      </c>
      <c r="O23" s="431">
        <f t="shared" si="0"/>
        <v>13000</v>
      </c>
      <c r="P23" s="142"/>
      <c r="Q23" s="76">
        <f t="shared" si="3"/>
        <v>0</v>
      </c>
      <c r="R23" s="142">
        <v>100</v>
      </c>
      <c r="S23" s="144">
        <f t="shared" si="4"/>
        <v>13000</v>
      </c>
      <c r="T23" s="83"/>
      <c r="U23" s="83">
        <f t="shared" si="5"/>
        <v>0</v>
      </c>
      <c r="V23" s="83"/>
      <c r="W23" s="83">
        <f t="shared" si="6"/>
        <v>0</v>
      </c>
      <c r="X23" s="83"/>
      <c r="Y23" s="327">
        <f t="shared" si="7"/>
        <v>0</v>
      </c>
      <c r="Z23" s="320">
        <f t="shared" si="8"/>
        <v>100</v>
      </c>
      <c r="AA23">
        <f t="shared" si="9"/>
        <v>25</v>
      </c>
      <c r="AB23">
        <v>107</v>
      </c>
      <c r="AC23">
        <v>12840</v>
      </c>
      <c r="AD23">
        <f t="shared" si="1"/>
        <v>142.66666666666669</v>
      </c>
    </row>
    <row r="24" spans="1:30" ht="21.75">
      <c r="A24" s="38">
        <v>10949</v>
      </c>
      <c r="B24" s="34">
        <v>22</v>
      </c>
      <c r="C24" s="34"/>
      <c r="D24" s="157" t="s">
        <v>518</v>
      </c>
      <c r="E24" s="29"/>
      <c r="F24" s="30">
        <v>1</v>
      </c>
      <c r="G24" s="30" t="s">
        <v>458</v>
      </c>
      <c r="H24" s="78">
        <v>296</v>
      </c>
      <c r="I24" s="126">
        <v>210</v>
      </c>
      <c r="J24" s="81">
        <v>202.66666666666669</v>
      </c>
      <c r="K24" s="331">
        <v>240</v>
      </c>
      <c r="L24" s="81">
        <v>40</v>
      </c>
      <c r="M24" s="331">
        <v>200</v>
      </c>
      <c r="N24" s="289">
        <v>130</v>
      </c>
      <c r="O24" s="431">
        <f t="shared" si="0"/>
        <v>26000</v>
      </c>
      <c r="P24" s="142">
        <v>100</v>
      </c>
      <c r="Q24" s="76">
        <f t="shared" si="3"/>
        <v>13000</v>
      </c>
      <c r="R24" s="142">
        <v>0</v>
      </c>
      <c r="S24" s="144">
        <f t="shared" si="4"/>
        <v>0</v>
      </c>
      <c r="T24" s="83">
        <v>100</v>
      </c>
      <c r="U24" s="83">
        <f t="shared" si="5"/>
        <v>13000</v>
      </c>
      <c r="V24" s="83">
        <v>0</v>
      </c>
      <c r="W24" s="83">
        <f t="shared" si="6"/>
        <v>0</v>
      </c>
      <c r="X24" s="83"/>
      <c r="Y24" s="327">
        <f t="shared" si="7"/>
        <v>0</v>
      </c>
      <c r="Z24" s="320">
        <f t="shared" si="8"/>
        <v>200</v>
      </c>
      <c r="AA24">
        <f t="shared" si="9"/>
        <v>50</v>
      </c>
      <c r="AB24">
        <v>152</v>
      </c>
      <c r="AC24">
        <v>19190</v>
      </c>
      <c r="AD24">
        <f t="shared" si="1"/>
        <v>202.66666666666669</v>
      </c>
    </row>
    <row r="25" spans="1:30" ht="21.75">
      <c r="A25" s="38">
        <v>10949</v>
      </c>
      <c r="B25" s="38">
        <v>25</v>
      </c>
      <c r="C25" s="34"/>
      <c r="D25" s="29" t="s">
        <v>465</v>
      </c>
      <c r="E25" s="29"/>
      <c r="F25" s="30">
        <v>1</v>
      </c>
      <c r="G25" s="30" t="s">
        <v>464</v>
      </c>
      <c r="H25" s="81">
        <v>1.3333333333333333</v>
      </c>
      <c r="I25" s="126">
        <v>0</v>
      </c>
      <c r="J25" s="81">
        <v>0</v>
      </c>
      <c r="K25" s="331">
        <f t="shared" si="2"/>
        <v>0.48888888888888893</v>
      </c>
      <c r="L25" s="81">
        <v>0</v>
      </c>
      <c r="M25" s="331">
        <f aca="true" t="shared" si="10" ref="M25:M36">K25-L25</f>
        <v>0.48888888888888893</v>
      </c>
      <c r="N25" s="289">
        <v>35</v>
      </c>
      <c r="O25" s="431">
        <f t="shared" si="0"/>
        <v>17.111111111111114</v>
      </c>
      <c r="P25" s="142">
        <v>0</v>
      </c>
      <c r="Q25" s="76">
        <f t="shared" si="3"/>
        <v>0</v>
      </c>
      <c r="R25" s="142">
        <v>0</v>
      </c>
      <c r="S25" s="144">
        <f t="shared" si="4"/>
        <v>0</v>
      </c>
      <c r="T25" s="142">
        <v>0</v>
      </c>
      <c r="U25" s="83">
        <f t="shared" si="5"/>
        <v>0</v>
      </c>
      <c r="V25" s="142">
        <v>0</v>
      </c>
      <c r="W25" s="83">
        <f t="shared" si="6"/>
        <v>0</v>
      </c>
      <c r="X25" s="83"/>
      <c r="Y25" s="327">
        <f t="shared" si="7"/>
        <v>0.48888888888888893</v>
      </c>
      <c r="Z25" s="320">
        <f t="shared" si="8"/>
        <v>0</v>
      </c>
      <c r="AA25">
        <f t="shared" si="9"/>
        <v>0.12222222222222223</v>
      </c>
      <c r="AD25">
        <f t="shared" si="1"/>
        <v>0</v>
      </c>
    </row>
    <row r="26" spans="1:30" ht="21.75">
      <c r="A26" s="38">
        <v>10949</v>
      </c>
      <c r="B26" s="34">
        <v>26</v>
      </c>
      <c r="C26" s="38"/>
      <c r="D26" s="29" t="s">
        <v>466</v>
      </c>
      <c r="E26" s="29"/>
      <c r="F26" s="30">
        <v>1</v>
      </c>
      <c r="G26" s="30" t="s">
        <v>464</v>
      </c>
      <c r="H26" s="81">
        <v>1.3333333333333333</v>
      </c>
      <c r="I26" s="126">
        <v>0</v>
      </c>
      <c r="J26" s="81">
        <v>0</v>
      </c>
      <c r="K26" s="331">
        <f t="shared" si="2"/>
        <v>0.48888888888888893</v>
      </c>
      <c r="L26" s="81">
        <v>0</v>
      </c>
      <c r="M26" s="331">
        <f t="shared" si="10"/>
        <v>0.48888888888888893</v>
      </c>
      <c r="N26" s="289">
        <v>35</v>
      </c>
      <c r="O26" s="431">
        <f t="shared" si="0"/>
        <v>17.111111111111114</v>
      </c>
      <c r="P26" s="142">
        <v>0</v>
      </c>
      <c r="Q26" s="76">
        <f t="shared" si="3"/>
        <v>0</v>
      </c>
      <c r="R26" s="142">
        <v>0</v>
      </c>
      <c r="S26" s="144">
        <f t="shared" si="4"/>
        <v>0</v>
      </c>
      <c r="T26" s="142">
        <v>0</v>
      </c>
      <c r="U26" s="83">
        <f t="shared" si="5"/>
        <v>0</v>
      </c>
      <c r="V26" s="142">
        <v>0</v>
      </c>
      <c r="W26" s="83">
        <f t="shared" si="6"/>
        <v>0</v>
      </c>
      <c r="X26" s="83"/>
      <c r="Y26" s="327">
        <f t="shared" si="7"/>
        <v>0.48888888888888893</v>
      </c>
      <c r="Z26" s="320">
        <f t="shared" si="8"/>
        <v>0</v>
      </c>
      <c r="AA26">
        <f t="shared" si="9"/>
        <v>0.12222222222222223</v>
      </c>
      <c r="AD26">
        <f t="shared" si="1"/>
        <v>0</v>
      </c>
    </row>
    <row r="27" spans="1:30" ht="21.75">
      <c r="A27" s="38">
        <v>10949</v>
      </c>
      <c r="B27" s="38">
        <v>27</v>
      </c>
      <c r="C27" s="34"/>
      <c r="D27" s="29" t="s">
        <v>467</v>
      </c>
      <c r="E27" s="29"/>
      <c r="F27" s="30">
        <v>1</v>
      </c>
      <c r="G27" s="30" t="s">
        <v>464</v>
      </c>
      <c r="H27" s="81">
        <v>0</v>
      </c>
      <c r="I27" s="126">
        <v>0</v>
      </c>
      <c r="J27" s="81">
        <v>0</v>
      </c>
      <c r="K27" s="331">
        <f t="shared" si="2"/>
        <v>0</v>
      </c>
      <c r="L27" s="81">
        <v>0</v>
      </c>
      <c r="M27" s="331">
        <f t="shared" si="10"/>
        <v>0</v>
      </c>
      <c r="N27" s="289">
        <v>35</v>
      </c>
      <c r="O27" s="431">
        <f t="shared" si="0"/>
        <v>0</v>
      </c>
      <c r="P27" s="142">
        <v>0</v>
      </c>
      <c r="Q27" s="76">
        <f t="shared" si="3"/>
        <v>0</v>
      </c>
      <c r="R27" s="142">
        <v>0</v>
      </c>
      <c r="S27" s="144">
        <f t="shared" si="4"/>
        <v>0</v>
      </c>
      <c r="T27" s="142">
        <v>0</v>
      </c>
      <c r="U27" s="83">
        <f t="shared" si="5"/>
        <v>0</v>
      </c>
      <c r="V27" s="142">
        <v>0</v>
      </c>
      <c r="W27" s="83">
        <f t="shared" si="6"/>
        <v>0</v>
      </c>
      <c r="X27" s="83"/>
      <c r="Y27" s="327">
        <f t="shared" si="7"/>
        <v>0</v>
      </c>
      <c r="Z27" s="320">
        <f t="shared" si="8"/>
        <v>0</v>
      </c>
      <c r="AA27">
        <f t="shared" si="9"/>
        <v>0</v>
      </c>
      <c r="AD27">
        <f t="shared" si="1"/>
        <v>0</v>
      </c>
    </row>
    <row r="28" spans="1:30" ht="21.75">
      <c r="A28" s="38">
        <v>10949</v>
      </c>
      <c r="B28" s="34">
        <v>28</v>
      </c>
      <c r="C28" s="34"/>
      <c r="D28" s="29" t="s">
        <v>468</v>
      </c>
      <c r="E28" s="29"/>
      <c r="F28" s="30">
        <v>1</v>
      </c>
      <c r="G28" s="30" t="s">
        <v>464</v>
      </c>
      <c r="H28" s="81">
        <v>3</v>
      </c>
      <c r="I28" s="126">
        <v>0</v>
      </c>
      <c r="J28" s="81">
        <v>0</v>
      </c>
      <c r="K28" s="331">
        <f t="shared" si="2"/>
        <v>1.1</v>
      </c>
      <c r="L28" s="81">
        <v>0</v>
      </c>
      <c r="M28" s="331">
        <v>0</v>
      </c>
      <c r="N28" s="289">
        <v>35</v>
      </c>
      <c r="O28" s="431">
        <f t="shared" si="0"/>
        <v>0</v>
      </c>
      <c r="P28" s="142">
        <v>0</v>
      </c>
      <c r="Q28" s="76">
        <f t="shared" si="3"/>
        <v>0</v>
      </c>
      <c r="R28" s="142">
        <v>0</v>
      </c>
      <c r="S28" s="144">
        <f t="shared" si="4"/>
        <v>0</v>
      </c>
      <c r="T28" s="142">
        <v>0</v>
      </c>
      <c r="U28" s="83">
        <f t="shared" si="5"/>
        <v>0</v>
      </c>
      <c r="V28" s="142">
        <v>0</v>
      </c>
      <c r="W28" s="83">
        <f t="shared" si="6"/>
        <v>0</v>
      </c>
      <c r="X28" s="83"/>
      <c r="Y28" s="327">
        <f t="shared" si="7"/>
        <v>0</v>
      </c>
      <c r="Z28" s="320">
        <f t="shared" si="8"/>
        <v>0</v>
      </c>
      <c r="AA28">
        <f t="shared" si="9"/>
        <v>0</v>
      </c>
      <c r="AD28">
        <f t="shared" si="1"/>
        <v>0</v>
      </c>
    </row>
    <row r="29" spans="1:30" ht="21.75">
      <c r="A29" s="38">
        <v>10949</v>
      </c>
      <c r="B29" s="38">
        <v>29</v>
      </c>
      <c r="C29" s="38"/>
      <c r="D29" s="29" t="s">
        <v>473</v>
      </c>
      <c r="E29" s="29"/>
      <c r="F29" s="30">
        <v>1</v>
      </c>
      <c r="G29" s="30" t="s">
        <v>464</v>
      </c>
      <c r="H29" s="78">
        <v>420</v>
      </c>
      <c r="I29" s="126">
        <v>539</v>
      </c>
      <c r="J29" s="81">
        <v>444</v>
      </c>
      <c r="K29" s="331">
        <f t="shared" si="2"/>
        <v>514.4333333333334</v>
      </c>
      <c r="L29" s="81">
        <v>314</v>
      </c>
      <c r="M29" s="331">
        <v>200</v>
      </c>
      <c r="N29" s="289">
        <v>35</v>
      </c>
      <c r="O29" s="431">
        <f t="shared" si="0"/>
        <v>7000</v>
      </c>
      <c r="P29" s="142">
        <v>0</v>
      </c>
      <c r="Q29" s="76">
        <f t="shared" si="3"/>
        <v>0</v>
      </c>
      <c r="R29" s="142">
        <v>0</v>
      </c>
      <c r="S29" s="144">
        <f t="shared" si="4"/>
        <v>0</v>
      </c>
      <c r="T29" s="37">
        <v>200</v>
      </c>
      <c r="U29" s="83">
        <f t="shared" si="5"/>
        <v>7000</v>
      </c>
      <c r="V29" s="83">
        <v>0</v>
      </c>
      <c r="W29" s="83">
        <f t="shared" si="6"/>
        <v>0</v>
      </c>
      <c r="X29" s="83"/>
      <c r="Y29" s="327">
        <f t="shared" si="7"/>
        <v>0</v>
      </c>
      <c r="Z29" s="320">
        <f t="shared" si="8"/>
        <v>200</v>
      </c>
      <c r="AA29">
        <f t="shared" si="9"/>
        <v>50</v>
      </c>
      <c r="AB29">
        <v>333</v>
      </c>
      <c r="AC29">
        <v>11655</v>
      </c>
      <c r="AD29">
        <f t="shared" si="1"/>
        <v>444</v>
      </c>
    </row>
    <row r="30" spans="1:30" ht="21.75">
      <c r="A30" s="38">
        <v>10949</v>
      </c>
      <c r="B30" s="34">
        <v>30</v>
      </c>
      <c r="C30" s="34"/>
      <c r="D30" s="31" t="s">
        <v>469</v>
      </c>
      <c r="E30" s="31"/>
      <c r="F30" s="30">
        <v>1</v>
      </c>
      <c r="G30" s="30" t="s">
        <v>464</v>
      </c>
      <c r="H30" s="81">
        <v>0</v>
      </c>
      <c r="I30" s="126">
        <v>0</v>
      </c>
      <c r="J30" s="81">
        <v>0</v>
      </c>
      <c r="K30" s="331">
        <f t="shared" si="2"/>
        <v>0</v>
      </c>
      <c r="L30" s="81">
        <v>0</v>
      </c>
      <c r="M30" s="331">
        <f t="shared" si="10"/>
        <v>0</v>
      </c>
      <c r="N30" s="289">
        <v>35</v>
      </c>
      <c r="O30" s="431">
        <f t="shared" si="0"/>
        <v>0</v>
      </c>
      <c r="P30" s="142">
        <v>0</v>
      </c>
      <c r="Q30" s="76">
        <f t="shared" si="3"/>
        <v>0</v>
      </c>
      <c r="R30" s="142">
        <v>0</v>
      </c>
      <c r="S30" s="144">
        <f t="shared" si="4"/>
        <v>0</v>
      </c>
      <c r="T30" s="142">
        <v>0</v>
      </c>
      <c r="U30" s="83">
        <f t="shared" si="5"/>
        <v>0</v>
      </c>
      <c r="V30" s="142">
        <v>0</v>
      </c>
      <c r="W30" s="83">
        <f t="shared" si="6"/>
        <v>0</v>
      </c>
      <c r="X30" s="83"/>
      <c r="Y30" s="327">
        <f t="shared" si="7"/>
        <v>0</v>
      </c>
      <c r="Z30" s="320">
        <f t="shared" si="8"/>
        <v>0</v>
      </c>
      <c r="AA30">
        <f t="shared" si="9"/>
        <v>0</v>
      </c>
      <c r="AD30">
        <f t="shared" si="1"/>
        <v>0</v>
      </c>
    </row>
    <row r="31" spans="1:30" ht="21.75">
      <c r="A31" s="38">
        <v>10949</v>
      </c>
      <c r="B31" s="38">
        <v>31</v>
      </c>
      <c r="C31" s="34"/>
      <c r="D31" s="29" t="s">
        <v>470</v>
      </c>
      <c r="E31" s="29"/>
      <c r="F31" s="30">
        <v>1</v>
      </c>
      <c r="G31" s="30" t="s">
        <v>464</v>
      </c>
      <c r="H31" s="81">
        <v>0</v>
      </c>
      <c r="I31" s="126">
        <v>0</v>
      </c>
      <c r="J31" s="81">
        <v>0</v>
      </c>
      <c r="K31" s="331">
        <f t="shared" si="2"/>
        <v>0</v>
      </c>
      <c r="L31" s="81">
        <v>0</v>
      </c>
      <c r="M31" s="331">
        <f t="shared" si="10"/>
        <v>0</v>
      </c>
      <c r="N31" s="289">
        <v>35</v>
      </c>
      <c r="O31" s="431">
        <f t="shared" si="0"/>
        <v>0</v>
      </c>
      <c r="P31" s="142">
        <v>0</v>
      </c>
      <c r="Q31" s="76">
        <f t="shared" si="3"/>
        <v>0</v>
      </c>
      <c r="R31" s="142">
        <v>0</v>
      </c>
      <c r="S31" s="144">
        <f t="shared" si="4"/>
        <v>0</v>
      </c>
      <c r="T31" s="142">
        <v>0</v>
      </c>
      <c r="U31" s="83">
        <f t="shared" si="5"/>
        <v>0</v>
      </c>
      <c r="V31" s="142">
        <v>0</v>
      </c>
      <c r="W31" s="83">
        <f t="shared" si="6"/>
        <v>0</v>
      </c>
      <c r="X31" s="83"/>
      <c r="Y31" s="327">
        <f t="shared" si="7"/>
        <v>0</v>
      </c>
      <c r="Z31" s="320">
        <f t="shared" si="8"/>
        <v>0</v>
      </c>
      <c r="AA31">
        <f t="shared" si="9"/>
        <v>0</v>
      </c>
      <c r="AD31">
        <f t="shared" si="1"/>
        <v>0</v>
      </c>
    </row>
    <row r="32" spans="1:30" ht="21.75">
      <c r="A32" s="38">
        <v>10949</v>
      </c>
      <c r="B32" s="34">
        <v>32</v>
      </c>
      <c r="C32" s="38"/>
      <c r="D32" s="29" t="s">
        <v>463</v>
      </c>
      <c r="E32" s="29"/>
      <c r="F32" s="30">
        <v>1</v>
      </c>
      <c r="G32" s="30" t="s">
        <v>464</v>
      </c>
      <c r="H32" s="81">
        <v>0</v>
      </c>
      <c r="I32" s="126">
        <v>0</v>
      </c>
      <c r="J32" s="81">
        <v>0</v>
      </c>
      <c r="K32" s="331">
        <f t="shared" si="2"/>
        <v>0</v>
      </c>
      <c r="L32" s="81">
        <v>0</v>
      </c>
      <c r="M32" s="331">
        <f t="shared" si="10"/>
        <v>0</v>
      </c>
      <c r="N32" s="289">
        <v>35</v>
      </c>
      <c r="O32" s="431">
        <f t="shared" si="0"/>
        <v>0</v>
      </c>
      <c r="P32" s="142">
        <v>0</v>
      </c>
      <c r="Q32" s="76">
        <f t="shared" si="3"/>
        <v>0</v>
      </c>
      <c r="R32" s="142">
        <v>0</v>
      </c>
      <c r="S32" s="144">
        <f t="shared" si="4"/>
        <v>0</v>
      </c>
      <c r="T32" s="142">
        <v>0</v>
      </c>
      <c r="U32" s="83">
        <f t="shared" si="5"/>
        <v>0</v>
      </c>
      <c r="V32" s="142">
        <v>0</v>
      </c>
      <c r="W32" s="83">
        <f t="shared" si="6"/>
        <v>0</v>
      </c>
      <c r="X32" s="83"/>
      <c r="Y32" s="327">
        <f t="shared" si="7"/>
        <v>0</v>
      </c>
      <c r="Z32" s="320">
        <f t="shared" si="8"/>
        <v>0</v>
      </c>
      <c r="AA32">
        <f t="shared" si="9"/>
        <v>0</v>
      </c>
      <c r="AD32">
        <f t="shared" si="1"/>
        <v>0</v>
      </c>
    </row>
    <row r="33" spans="1:30" ht="21.75">
      <c r="A33" s="38">
        <v>10949</v>
      </c>
      <c r="B33" s="38">
        <v>33</v>
      </c>
      <c r="C33" s="34"/>
      <c r="D33" s="31" t="s">
        <v>471</v>
      </c>
      <c r="E33" s="31"/>
      <c r="F33" s="30">
        <v>1</v>
      </c>
      <c r="G33" s="30" t="s">
        <v>464</v>
      </c>
      <c r="H33" s="81">
        <v>0</v>
      </c>
      <c r="I33" s="126">
        <v>0</v>
      </c>
      <c r="J33" s="81">
        <v>0</v>
      </c>
      <c r="K33" s="331">
        <f t="shared" si="2"/>
        <v>0</v>
      </c>
      <c r="L33" s="81">
        <v>0</v>
      </c>
      <c r="M33" s="331">
        <f t="shared" si="10"/>
        <v>0</v>
      </c>
      <c r="N33" s="289">
        <v>35</v>
      </c>
      <c r="O33" s="431">
        <f aca="true" t="shared" si="11" ref="O33:O58">N33*M33</f>
        <v>0</v>
      </c>
      <c r="P33" s="142">
        <v>0</v>
      </c>
      <c r="Q33" s="76">
        <f t="shared" si="3"/>
        <v>0</v>
      </c>
      <c r="R33" s="142">
        <v>0</v>
      </c>
      <c r="S33" s="144">
        <f t="shared" si="4"/>
        <v>0</v>
      </c>
      <c r="T33" s="142">
        <v>0</v>
      </c>
      <c r="U33" s="83">
        <f t="shared" si="5"/>
        <v>0</v>
      </c>
      <c r="V33" s="142">
        <v>0</v>
      </c>
      <c r="W33" s="83">
        <f t="shared" si="6"/>
        <v>0</v>
      </c>
      <c r="X33" s="83"/>
      <c r="Y33" s="327">
        <f t="shared" si="7"/>
        <v>0</v>
      </c>
      <c r="Z33" s="320">
        <f t="shared" si="8"/>
        <v>0</v>
      </c>
      <c r="AA33">
        <f t="shared" si="9"/>
        <v>0</v>
      </c>
      <c r="AD33">
        <f aca="true" t="shared" si="12" ref="AD33:AD57">AB33/9*12</f>
        <v>0</v>
      </c>
    </row>
    <row r="34" spans="1:30" ht="21.75">
      <c r="A34" s="38">
        <v>10949</v>
      </c>
      <c r="B34" s="34">
        <v>34</v>
      </c>
      <c r="C34" s="34"/>
      <c r="D34" s="31" t="s">
        <v>472</v>
      </c>
      <c r="E34" s="31"/>
      <c r="F34" s="30">
        <v>1</v>
      </c>
      <c r="G34" s="30" t="s">
        <v>464</v>
      </c>
      <c r="H34" s="81">
        <v>0</v>
      </c>
      <c r="I34" s="126">
        <v>100</v>
      </c>
      <c r="J34" s="81">
        <v>0</v>
      </c>
      <c r="K34" s="331">
        <f t="shared" si="2"/>
        <v>36.66666666666667</v>
      </c>
      <c r="L34" s="81">
        <v>0</v>
      </c>
      <c r="M34" s="331">
        <v>0</v>
      </c>
      <c r="N34" s="289">
        <v>35</v>
      </c>
      <c r="O34" s="431">
        <f t="shared" si="11"/>
        <v>0</v>
      </c>
      <c r="P34" s="142">
        <v>0</v>
      </c>
      <c r="Q34" s="76">
        <f t="shared" si="3"/>
        <v>0</v>
      </c>
      <c r="R34" s="142">
        <v>0</v>
      </c>
      <c r="S34" s="144">
        <f t="shared" si="4"/>
        <v>0</v>
      </c>
      <c r="T34" s="142">
        <v>0</v>
      </c>
      <c r="U34" s="83">
        <f t="shared" si="5"/>
        <v>0</v>
      </c>
      <c r="V34" s="142">
        <v>0</v>
      </c>
      <c r="W34" s="83">
        <f t="shared" si="6"/>
        <v>0</v>
      </c>
      <c r="X34" s="83"/>
      <c r="Y34" s="327">
        <f t="shared" si="7"/>
        <v>0</v>
      </c>
      <c r="Z34" s="320">
        <f t="shared" si="8"/>
        <v>0</v>
      </c>
      <c r="AA34">
        <f t="shared" si="9"/>
        <v>0</v>
      </c>
      <c r="AD34">
        <f t="shared" si="12"/>
        <v>0</v>
      </c>
    </row>
    <row r="35" spans="1:30" ht="21.75">
      <c r="A35" s="38">
        <v>10949</v>
      </c>
      <c r="B35" s="38">
        <v>35</v>
      </c>
      <c r="C35" s="38"/>
      <c r="D35" s="29" t="s">
        <v>474</v>
      </c>
      <c r="E35" s="29"/>
      <c r="F35" s="30">
        <v>1</v>
      </c>
      <c r="G35" s="30" t="s">
        <v>458</v>
      </c>
      <c r="H35" s="78">
        <v>258</v>
      </c>
      <c r="I35" s="126">
        <v>41</v>
      </c>
      <c r="J35" s="81">
        <v>0</v>
      </c>
      <c r="K35" s="331">
        <v>0</v>
      </c>
      <c r="L35" s="81">
        <v>0</v>
      </c>
      <c r="M35" s="331">
        <f t="shared" si="10"/>
        <v>0</v>
      </c>
      <c r="N35" s="290">
        <v>50</v>
      </c>
      <c r="O35" s="431">
        <f t="shared" si="11"/>
        <v>0</v>
      </c>
      <c r="P35" s="76">
        <v>0</v>
      </c>
      <c r="Q35" s="76">
        <f t="shared" si="3"/>
        <v>0</v>
      </c>
      <c r="R35" s="76">
        <v>0</v>
      </c>
      <c r="S35" s="144">
        <f t="shared" si="4"/>
        <v>0</v>
      </c>
      <c r="T35" s="76">
        <v>0</v>
      </c>
      <c r="U35" s="83">
        <f t="shared" si="5"/>
        <v>0</v>
      </c>
      <c r="V35" s="76">
        <v>0</v>
      </c>
      <c r="W35" s="83">
        <f t="shared" si="6"/>
        <v>0</v>
      </c>
      <c r="X35" s="83"/>
      <c r="Y35" s="327">
        <f t="shared" si="7"/>
        <v>0</v>
      </c>
      <c r="Z35" s="320">
        <f t="shared" si="8"/>
        <v>0</v>
      </c>
      <c r="AA35">
        <f t="shared" si="9"/>
        <v>0</v>
      </c>
      <c r="AD35">
        <f t="shared" si="12"/>
        <v>0</v>
      </c>
    </row>
    <row r="36" spans="1:30" ht="21.75">
      <c r="A36" s="38">
        <v>10949</v>
      </c>
      <c r="B36" s="34">
        <v>36</v>
      </c>
      <c r="C36" s="34"/>
      <c r="D36" s="29" t="s">
        <v>475</v>
      </c>
      <c r="E36" s="29"/>
      <c r="F36" s="30">
        <v>1</v>
      </c>
      <c r="G36" s="30" t="s">
        <v>458</v>
      </c>
      <c r="H36" s="78">
        <v>253</v>
      </c>
      <c r="I36" s="126">
        <v>147</v>
      </c>
      <c r="J36" s="81">
        <v>0</v>
      </c>
      <c r="K36" s="331">
        <v>0</v>
      </c>
      <c r="L36" s="81">
        <v>0</v>
      </c>
      <c r="M36" s="331">
        <f t="shared" si="10"/>
        <v>0</v>
      </c>
      <c r="N36" s="289">
        <v>70</v>
      </c>
      <c r="O36" s="431">
        <f t="shared" si="11"/>
        <v>0</v>
      </c>
      <c r="P36" s="76">
        <v>0</v>
      </c>
      <c r="Q36" s="76">
        <f t="shared" si="3"/>
        <v>0</v>
      </c>
      <c r="R36" s="76">
        <v>0</v>
      </c>
      <c r="S36" s="144">
        <f t="shared" si="4"/>
        <v>0</v>
      </c>
      <c r="T36" s="76">
        <v>0</v>
      </c>
      <c r="U36" s="83">
        <f t="shared" si="5"/>
        <v>0</v>
      </c>
      <c r="V36" s="76">
        <v>0</v>
      </c>
      <c r="W36" s="83">
        <f t="shared" si="6"/>
        <v>0</v>
      </c>
      <c r="X36" s="83"/>
      <c r="Y36" s="327">
        <f t="shared" si="7"/>
        <v>0</v>
      </c>
      <c r="Z36" s="320">
        <f t="shared" si="8"/>
        <v>0</v>
      </c>
      <c r="AA36">
        <f t="shared" si="9"/>
        <v>0</v>
      </c>
      <c r="AD36">
        <f t="shared" si="12"/>
        <v>0</v>
      </c>
    </row>
    <row r="37" spans="1:30" ht="21.75">
      <c r="A37" s="38">
        <v>10949</v>
      </c>
      <c r="B37" s="38">
        <v>37</v>
      </c>
      <c r="C37" s="34"/>
      <c r="D37" s="429" t="s">
        <v>627</v>
      </c>
      <c r="E37" s="86"/>
      <c r="F37" s="87">
        <v>1</v>
      </c>
      <c r="G37" s="87" t="s">
        <v>626</v>
      </c>
      <c r="H37" s="76">
        <v>535</v>
      </c>
      <c r="I37" s="126">
        <v>1082</v>
      </c>
      <c r="J37" s="81">
        <v>598.6666666666666</v>
      </c>
      <c r="K37" s="331">
        <f t="shared" si="2"/>
        <v>812.4111111111112</v>
      </c>
      <c r="L37" s="430">
        <v>2058</v>
      </c>
      <c r="M37" s="331">
        <v>0</v>
      </c>
      <c r="N37" s="289">
        <v>35</v>
      </c>
      <c r="O37" s="431">
        <f t="shared" si="11"/>
        <v>0</v>
      </c>
      <c r="P37" s="76">
        <v>0</v>
      </c>
      <c r="Q37" s="76">
        <f t="shared" si="3"/>
        <v>0</v>
      </c>
      <c r="R37" s="76">
        <v>0</v>
      </c>
      <c r="S37" s="144">
        <f t="shared" si="4"/>
        <v>0</v>
      </c>
      <c r="T37" s="76">
        <v>0</v>
      </c>
      <c r="U37" s="83">
        <f t="shared" si="5"/>
        <v>0</v>
      </c>
      <c r="V37" s="76">
        <v>0</v>
      </c>
      <c r="W37" s="83">
        <f t="shared" si="6"/>
        <v>0</v>
      </c>
      <c r="X37" s="83"/>
      <c r="Y37" s="327">
        <f t="shared" si="7"/>
        <v>0</v>
      </c>
      <c r="Z37" s="320">
        <f t="shared" si="8"/>
        <v>0</v>
      </c>
      <c r="AA37">
        <f t="shared" si="9"/>
        <v>0</v>
      </c>
      <c r="AB37">
        <v>449</v>
      </c>
      <c r="AC37">
        <v>13470</v>
      </c>
      <c r="AD37">
        <f t="shared" si="12"/>
        <v>598.6666666666666</v>
      </c>
    </row>
    <row r="38" spans="1:30" ht="21.75">
      <c r="A38" s="38">
        <v>10949</v>
      </c>
      <c r="B38" s="34">
        <v>38</v>
      </c>
      <c r="C38" s="38"/>
      <c r="D38" s="104" t="s">
        <v>476</v>
      </c>
      <c r="E38" s="29"/>
      <c r="F38" s="30">
        <v>1</v>
      </c>
      <c r="G38" s="30" t="s">
        <v>464</v>
      </c>
      <c r="H38" s="78">
        <v>614</v>
      </c>
      <c r="I38" s="126">
        <v>2086</v>
      </c>
      <c r="J38" s="81">
        <v>533.3333333333333</v>
      </c>
      <c r="K38" s="331">
        <f t="shared" si="2"/>
        <v>1185.5555555555554</v>
      </c>
      <c r="L38" s="430">
        <v>1900</v>
      </c>
      <c r="M38" s="331">
        <v>0</v>
      </c>
      <c r="N38" s="289">
        <v>35</v>
      </c>
      <c r="O38" s="431">
        <f t="shared" si="11"/>
        <v>0</v>
      </c>
      <c r="P38" s="76">
        <v>0</v>
      </c>
      <c r="Q38" s="76">
        <f t="shared" si="3"/>
        <v>0</v>
      </c>
      <c r="R38" s="76">
        <v>0</v>
      </c>
      <c r="S38" s="144">
        <f t="shared" si="4"/>
        <v>0</v>
      </c>
      <c r="T38" s="76">
        <v>0</v>
      </c>
      <c r="U38" s="83">
        <f t="shared" si="5"/>
        <v>0</v>
      </c>
      <c r="V38" s="76">
        <v>0</v>
      </c>
      <c r="W38" s="83">
        <f t="shared" si="6"/>
        <v>0</v>
      </c>
      <c r="X38" s="83"/>
      <c r="Y38" s="327">
        <f t="shared" si="7"/>
        <v>0</v>
      </c>
      <c r="Z38" s="320">
        <f t="shared" si="8"/>
        <v>0</v>
      </c>
      <c r="AA38">
        <f t="shared" si="9"/>
        <v>0</v>
      </c>
      <c r="AB38">
        <v>400</v>
      </c>
      <c r="AC38">
        <v>12000</v>
      </c>
      <c r="AD38">
        <f t="shared" si="12"/>
        <v>533.3333333333333</v>
      </c>
    </row>
    <row r="39" spans="1:33" ht="21.75">
      <c r="A39" s="38">
        <v>10949</v>
      </c>
      <c r="B39" s="38">
        <v>39</v>
      </c>
      <c r="C39" s="34"/>
      <c r="D39" s="104" t="s">
        <v>477</v>
      </c>
      <c r="E39" s="29"/>
      <c r="F39" s="30">
        <v>1</v>
      </c>
      <c r="G39" s="30" t="s">
        <v>464</v>
      </c>
      <c r="H39" s="78">
        <v>348</v>
      </c>
      <c r="I39" s="126">
        <v>273</v>
      </c>
      <c r="J39" s="81">
        <v>250</v>
      </c>
      <c r="K39" s="331">
        <f t="shared" si="2"/>
        <v>319.3666666666667</v>
      </c>
      <c r="L39" s="430">
        <v>119</v>
      </c>
      <c r="M39" s="331">
        <v>200</v>
      </c>
      <c r="N39" s="289">
        <v>60</v>
      </c>
      <c r="O39" s="431">
        <f t="shared" si="11"/>
        <v>12000</v>
      </c>
      <c r="P39" s="76">
        <v>0</v>
      </c>
      <c r="Q39" s="76">
        <f t="shared" si="3"/>
        <v>0</v>
      </c>
      <c r="R39" s="142">
        <v>100</v>
      </c>
      <c r="S39" s="144">
        <f t="shared" si="4"/>
        <v>6000</v>
      </c>
      <c r="T39" s="83">
        <v>100</v>
      </c>
      <c r="U39" s="83">
        <f t="shared" si="5"/>
        <v>6000</v>
      </c>
      <c r="V39" s="83"/>
      <c r="W39" s="83">
        <f t="shared" si="6"/>
        <v>0</v>
      </c>
      <c r="X39" s="83"/>
      <c r="Y39" s="327">
        <f t="shared" si="7"/>
        <v>0</v>
      </c>
      <c r="Z39" s="320">
        <f t="shared" si="8"/>
        <v>200</v>
      </c>
      <c r="AA39">
        <f t="shared" si="9"/>
        <v>50</v>
      </c>
      <c r="AB39">
        <v>188</v>
      </c>
      <c r="AC39">
        <v>20655</v>
      </c>
      <c r="AD39">
        <f t="shared" si="12"/>
        <v>250.66666666666669</v>
      </c>
      <c r="AG39" t="s">
        <v>458</v>
      </c>
    </row>
    <row r="40" spans="1:30" ht="21.75">
      <c r="A40" s="38">
        <v>10949</v>
      </c>
      <c r="B40" s="34">
        <v>40</v>
      </c>
      <c r="C40" s="34"/>
      <c r="D40" s="29" t="s">
        <v>1421</v>
      </c>
      <c r="E40" s="29"/>
      <c r="F40" s="30">
        <v>1</v>
      </c>
      <c r="G40" s="30" t="s">
        <v>428</v>
      </c>
      <c r="H40" s="78">
        <v>258</v>
      </c>
      <c r="I40" s="126">
        <v>0</v>
      </c>
      <c r="J40" s="81">
        <v>0</v>
      </c>
      <c r="K40" s="331">
        <f t="shared" si="2"/>
        <v>94.60000000000001</v>
      </c>
      <c r="L40" s="81">
        <v>198</v>
      </c>
      <c r="M40" s="331">
        <v>0</v>
      </c>
      <c r="N40" s="289">
        <v>55</v>
      </c>
      <c r="O40" s="431">
        <f t="shared" si="11"/>
        <v>0</v>
      </c>
      <c r="P40" s="76">
        <v>0</v>
      </c>
      <c r="Q40" s="76">
        <f t="shared" si="3"/>
        <v>0</v>
      </c>
      <c r="R40" s="76">
        <v>0</v>
      </c>
      <c r="S40" s="144">
        <f t="shared" si="4"/>
        <v>0</v>
      </c>
      <c r="T40" s="76">
        <v>0</v>
      </c>
      <c r="U40" s="83">
        <f t="shared" si="5"/>
        <v>0</v>
      </c>
      <c r="V40" s="76">
        <v>0</v>
      </c>
      <c r="W40" s="83">
        <f t="shared" si="6"/>
        <v>0</v>
      </c>
      <c r="X40" s="83"/>
      <c r="Y40" s="327">
        <f t="shared" si="7"/>
        <v>0</v>
      </c>
      <c r="Z40" s="320">
        <f t="shared" si="8"/>
        <v>0</v>
      </c>
      <c r="AA40">
        <f t="shared" si="9"/>
        <v>0</v>
      </c>
      <c r="AD40">
        <f t="shared" si="12"/>
        <v>0</v>
      </c>
    </row>
    <row r="41" spans="1:30" ht="21.75">
      <c r="A41" s="38">
        <v>10949</v>
      </c>
      <c r="B41" s="38">
        <v>41</v>
      </c>
      <c r="C41" s="38"/>
      <c r="D41" s="29" t="s">
        <v>1422</v>
      </c>
      <c r="E41" s="29"/>
      <c r="F41" s="30">
        <v>1</v>
      </c>
      <c r="G41" s="30" t="s">
        <v>428</v>
      </c>
      <c r="H41" s="78">
        <v>45</v>
      </c>
      <c r="I41" s="126">
        <v>20</v>
      </c>
      <c r="J41" s="81">
        <v>0</v>
      </c>
      <c r="K41" s="331">
        <f t="shared" si="2"/>
        <v>23.833333333333336</v>
      </c>
      <c r="L41" s="81">
        <v>198</v>
      </c>
      <c r="M41" s="331">
        <v>0</v>
      </c>
      <c r="N41" s="289">
        <v>55</v>
      </c>
      <c r="O41" s="431">
        <f t="shared" si="11"/>
        <v>0</v>
      </c>
      <c r="P41" s="76">
        <v>0</v>
      </c>
      <c r="Q41" s="76">
        <f t="shared" si="3"/>
        <v>0</v>
      </c>
      <c r="R41" s="76">
        <v>0</v>
      </c>
      <c r="S41" s="144">
        <f t="shared" si="4"/>
        <v>0</v>
      </c>
      <c r="T41" s="76">
        <v>0</v>
      </c>
      <c r="U41" s="83">
        <f t="shared" si="5"/>
        <v>0</v>
      </c>
      <c r="V41" s="76">
        <v>0</v>
      </c>
      <c r="W41" s="83">
        <f t="shared" si="6"/>
        <v>0</v>
      </c>
      <c r="X41" s="83"/>
      <c r="Y41" s="327">
        <f t="shared" si="7"/>
        <v>0</v>
      </c>
      <c r="Z41" s="320">
        <f t="shared" si="8"/>
        <v>0</v>
      </c>
      <c r="AA41">
        <f t="shared" si="9"/>
        <v>0</v>
      </c>
      <c r="AD41">
        <f t="shared" si="12"/>
        <v>0</v>
      </c>
    </row>
    <row r="42" spans="1:30" ht="21">
      <c r="A42" s="38">
        <v>10949</v>
      </c>
      <c r="B42" s="34">
        <v>42</v>
      </c>
      <c r="C42" s="34"/>
      <c r="D42" s="86" t="s">
        <v>600</v>
      </c>
      <c r="E42" s="86"/>
      <c r="F42" s="87">
        <v>1</v>
      </c>
      <c r="G42" s="87" t="s">
        <v>624</v>
      </c>
      <c r="H42" s="78">
        <v>301</v>
      </c>
      <c r="I42" s="126">
        <v>219</v>
      </c>
      <c r="J42" s="81">
        <v>111</v>
      </c>
      <c r="K42" s="331">
        <f t="shared" si="2"/>
        <v>231.3666666666667</v>
      </c>
      <c r="L42" s="81">
        <v>81</v>
      </c>
      <c r="M42" s="331">
        <v>150</v>
      </c>
      <c r="N42" s="145">
        <v>250</v>
      </c>
      <c r="O42" s="431">
        <f t="shared" si="11"/>
        <v>37500</v>
      </c>
      <c r="P42" s="76">
        <v>0</v>
      </c>
      <c r="Q42" s="76">
        <f t="shared" si="3"/>
        <v>0</v>
      </c>
      <c r="R42" s="142">
        <v>150</v>
      </c>
      <c r="S42" s="144">
        <f t="shared" si="4"/>
        <v>37500</v>
      </c>
      <c r="T42" s="37">
        <v>0</v>
      </c>
      <c r="U42" s="83">
        <f t="shared" si="5"/>
        <v>0</v>
      </c>
      <c r="V42" s="37">
        <v>0</v>
      </c>
      <c r="W42" s="83">
        <f t="shared" si="6"/>
        <v>0</v>
      </c>
      <c r="X42" s="83"/>
      <c r="Y42" s="327">
        <f t="shared" si="7"/>
        <v>0</v>
      </c>
      <c r="Z42" s="320">
        <f t="shared" si="8"/>
        <v>150</v>
      </c>
      <c r="AA42">
        <f t="shared" si="9"/>
        <v>37.5</v>
      </c>
      <c r="AB42">
        <v>83000</v>
      </c>
      <c r="AC42">
        <v>18260</v>
      </c>
      <c r="AD42">
        <f t="shared" si="12"/>
        <v>110666.66666666667</v>
      </c>
    </row>
    <row r="43" spans="1:30" ht="21">
      <c r="A43" s="38">
        <v>10949</v>
      </c>
      <c r="B43" s="38">
        <v>43</v>
      </c>
      <c r="C43" s="34"/>
      <c r="D43" s="29" t="s">
        <v>557</v>
      </c>
      <c r="E43" s="29"/>
      <c r="F43" s="30">
        <v>1</v>
      </c>
      <c r="G43" s="30" t="s">
        <v>428</v>
      </c>
      <c r="H43" s="78">
        <v>0</v>
      </c>
      <c r="I43" s="126">
        <v>0</v>
      </c>
      <c r="J43" s="81">
        <v>0</v>
      </c>
      <c r="K43" s="331">
        <f t="shared" si="2"/>
        <v>0</v>
      </c>
      <c r="L43" s="81">
        <v>0</v>
      </c>
      <c r="M43" s="331">
        <f aca="true" t="shared" si="13" ref="M43:M56">K43-L43</f>
        <v>0</v>
      </c>
      <c r="N43" s="289">
        <v>48</v>
      </c>
      <c r="O43" s="431">
        <f t="shared" si="11"/>
        <v>0</v>
      </c>
      <c r="P43" s="76">
        <v>0</v>
      </c>
      <c r="Q43" s="76">
        <f t="shared" si="3"/>
        <v>0</v>
      </c>
      <c r="R43" s="76">
        <v>0</v>
      </c>
      <c r="S43" s="144">
        <f t="shared" si="4"/>
        <v>0</v>
      </c>
      <c r="T43" s="76">
        <v>0</v>
      </c>
      <c r="U43" s="83">
        <f t="shared" si="5"/>
        <v>0</v>
      </c>
      <c r="V43" s="76">
        <v>0</v>
      </c>
      <c r="W43" s="83">
        <f t="shared" si="6"/>
        <v>0</v>
      </c>
      <c r="X43" s="83"/>
      <c r="Y43" s="327">
        <f t="shared" si="7"/>
        <v>0</v>
      </c>
      <c r="Z43" s="320">
        <f t="shared" si="8"/>
        <v>0</v>
      </c>
      <c r="AA43">
        <f t="shared" si="9"/>
        <v>0</v>
      </c>
      <c r="AD43">
        <f t="shared" si="12"/>
        <v>0</v>
      </c>
    </row>
    <row r="44" spans="1:30" ht="21">
      <c r="A44" s="38">
        <v>10949</v>
      </c>
      <c r="B44" s="34">
        <v>44</v>
      </c>
      <c r="C44" s="38"/>
      <c r="D44" s="31" t="s">
        <v>558</v>
      </c>
      <c r="E44" s="31"/>
      <c r="F44" s="73">
        <v>1</v>
      </c>
      <c r="G44" s="73" t="s">
        <v>428</v>
      </c>
      <c r="H44" s="78">
        <v>0</v>
      </c>
      <c r="I44" s="126">
        <v>0</v>
      </c>
      <c r="J44" s="81">
        <v>0</v>
      </c>
      <c r="K44" s="331">
        <f t="shared" si="2"/>
        <v>0</v>
      </c>
      <c r="L44" s="81">
        <v>0</v>
      </c>
      <c r="M44" s="331">
        <f t="shared" si="13"/>
        <v>0</v>
      </c>
      <c r="N44" s="290">
        <v>48</v>
      </c>
      <c r="O44" s="431">
        <f t="shared" si="11"/>
        <v>0</v>
      </c>
      <c r="P44" s="76">
        <v>0</v>
      </c>
      <c r="Q44" s="76">
        <f t="shared" si="3"/>
        <v>0</v>
      </c>
      <c r="R44" s="76">
        <v>0</v>
      </c>
      <c r="S44" s="144">
        <f>R44*N44</f>
        <v>0</v>
      </c>
      <c r="T44" s="76">
        <v>0</v>
      </c>
      <c r="U44" s="83">
        <f t="shared" si="5"/>
        <v>0</v>
      </c>
      <c r="V44" s="76">
        <v>0</v>
      </c>
      <c r="W44" s="83">
        <f t="shared" si="6"/>
        <v>0</v>
      </c>
      <c r="X44" s="83"/>
      <c r="Y44" s="327">
        <f t="shared" si="7"/>
        <v>0</v>
      </c>
      <c r="Z44" s="320">
        <f t="shared" si="8"/>
        <v>0</v>
      </c>
      <c r="AA44">
        <f t="shared" si="9"/>
        <v>0</v>
      </c>
      <c r="AD44">
        <f t="shared" si="12"/>
        <v>0</v>
      </c>
    </row>
    <row r="45" spans="1:30" ht="21">
      <c r="A45" s="38">
        <v>10949</v>
      </c>
      <c r="B45" s="38">
        <v>45</v>
      </c>
      <c r="C45" s="34"/>
      <c r="D45" s="29" t="s">
        <v>559</v>
      </c>
      <c r="E45" s="29"/>
      <c r="F45" s="30">
        <v>1</v>
      </c>
      <c r="G45" s="30" t="s">
        <v>428</v>
      </c>
      <c r="H45" s="78">
        <v>0</v>
      </c>
      <c r="I45" s="126">
        <v>0</v>
      </c>
      <c r="J45" s="81">
        <v>0</v>
      </c>
      <c r="K45" s="331">
        <f t="shared" si="2"/>
        <v>0</v>
      </c>
      <c r="L45" s="81">
        <v>0</v>
      </c>
      <c r="M45" s="331">
        <f t="shared" si="13"/>
        <v>0</v>
      </c>
      <c r="N45" s="289">
        <v>48</v>
      </c>
      <c r="O45" s="431">
        <f t="shared" si="11"/>
        <v>0</v>
      </c>
      <c r="P45" s="76">
        <v>0</v>
      </c>
      <c r="Q45" s="76">
        <f t="shared" si="3"/>
        <v>0</v>
      </c>
      <c r="R45" s="76">
        <v>0</v>
      </c>
      <c r="S45" s="144">
        <f t="shared" si="4"/>
        <v>0</v>
      </c>
      <c r="T45" s="76">
        <v>0</v>
      </c>
      <c r="U45" s="83">
        <f t="shared" si="5"/>
        <v>0</v>
      </c>
      <c r="V45" s="76">
        <v>0</v>
      </c>
      <c r="W45" s="83">
        <f t="shared" si="6"/>
        <v>0</v>
      </c>
      <c r="X45" s="83"/>
      <c r="Y45" s="327">
        <f t="shared" si="7"/>
        <v>0</v>
      </c>
      <c r="Z45" s="320">
        <f t="shared" si="8"/>
        <v>0</v>
      </c>
      <c r="AA45">
        <f t="shared" si="9"/>
        <v>0</v>
      </c>
      <c r="AD45">
        <f t="shared" si="12"/>
        <v>0</v>
      </c>
    </row>
    <row r="46" spans="1:30" ht="21">
      <c r="A46" s="38">
        <v>10949</v>
      </c>
      <c r="B46" s="34">
        <v>48</v>
      </c>
      <c r="C46" s="34"/>
      <c r="D46" s="29" t="s">
        <v>560</v>
      </c>
      <c r="E46" s="29"/>
      <c r="F46" s="30">
        <v>1</v>
      </c>
      <c r="G46" s="30" t="s">
        <v>428</v>
      </c>
      <c r="H46" s="78">
        <v>0</v>
      </c>
      <c r="I46" s="126">
        <v>0</v>
      </c>
      <c r="J46" s="81">
        <v>0</v>
      </c>
      <c r="K46" s="331">
        <f t="shared" si="2"/>
        <v>0</v>
      </c>
      <c r="L46" s="81">
        <v>0</v>
      </c>
      <c r="M46" s="331">
        <f t="shared" si="13"/>
        <v>0</v>
      </c>
      <c r="N46" s="289">
        <v>48</v>
      </c>
      <c r="O46" s="431">
        <f t="shared" si="11"/>
        <v>0</v>
      </c>
      <c r="P46" s="76">
        <v>0</v>
      </c>
      <c r="Q46" s="76">
        <f t="shared" si="3"/>
        <v>0</v>
      </c>
      <c r="R46" s="76">
        <v>0</v>
      </c>
      <c r="S46" s="144">
        <f t="shared" si="4"/>
        <v>0</v>
      </c>
      <c r="T46" s="76">
        <v>0</v>
      </c>
      <c r="U46" s="83">
        <f t="shared" si="5"/>
        <v>0</v>
      </c>
      <c r="V46" s="76">
        <v>0</v>
      </c>
      <c r="W46" s="83">
        <f t="shared" si="6"/>
        <v>0</v>
      </c>
      <c r="X46" s="83"/>
      <c r="Y46" s="327">
        <f t="shared" si="7"/>
        <v>0</v>
      </c>
      <c r="Z46" s="320">
        <f t="shared" si="8"/>
        <v>0</v>
      </c>
      <c r="AA46">
        <f t="shared" si="9"/>
        <v>0</v>
      </c>
      <c r="AD46">
        <f t="shared" si="12"/>
        <v>0</v>
      </c>
    </row>
    <row r="47" spans="1:30" ht="21">
      <c r="A47" s="38">
        <v>10949</v>
      </c>
      <c r="B47" s="38">
        <v>49</v>
      </c>
      <c r="C47" s="38"/>
      <c r="D47" s="29" t="s">
        <v>561</v>
      </c>
      <c r="E47" s="29"/>
      <c r="F47" s="30">
        <v>1</v>
      </c>
      <c r="G47" s="30" t="s">
        <v>428</v>
      </c>
      <c r="H47" s="78">
        <v>0</v>
      </c>
      <c r="I47" s="126">
        <v>0</v>
      </c>
      <c r="J47" s="81">
        <v>0</v>
      </c>
      <c r="K47" s="331">
        <f t="shared" si="2"/>
        <v>0</v>
      </c>
      <c r="L47" s="81">
        <v>0</v>
      </c>
      <c r="M47" s="331">
        <f t="shared" si="13"/>
        <v>0</v>
      </c>
      <c r="N47" s="289">
        <v>48</v>
      </c>
      <c r="O47" s="431">
        <f t="shared" si="11"/>
        <v>0</v>
      </c>
      <c r="P47" s="76">
        <v>0</v>
      </c>
      <c r="Q47" s="76">
        <f t="shared" si="3"/>
        <v>0</v>
      </c>
      <c r="R47" s="76">
        <v>0</v>
      </c>
      <c r="S47" s="144">
        <f t="shared" si="4"/>
        <v>0</v>
      </c>
      <c r="T47" s="76">
        <v>0</v>
      </c>
      <c r="U47" s="83">
        <f t="shared" si="5"/>
        <v>0</v>
      </c>
      <c r="V47" s="76">
        <v>0</v>
      </c>
      <c r="W47" s="83">
        <f t="shared" si="6"/>
        <v>0</v>
      </c>
      <c r="X47" s="83"/>
      <c r="Y47" s="327">
        <f t="shared" si="7"/>
        <v>0</v>
      </c>
      <c r="Z47" s="320">
        <f t="shared" si="8"/>
        <v>0</v>
      </c>
      <c r="AA47">
        <f t="shared" si="9"/>
        <v>0</v>
      </c>
      <c r="AD47">
        <f t="shared" si="12"/>
        <v>0</v>
      </c>
    </row>
    <row r="48" spans="1:30" ht="21">
      <c r="A48" s="38">
        <v>10949</v>
      </c>
      <c r="B48" s="34">
        <v>50</v>
      </c>
      <c r="C48" s="34"/>
      <c r="D48" s="101" t="s">
        <v>623</v>
      </c>
      <c r="E48" s="101"/>
      <c r="F48" s="30">
        <v>1</v>
      </c>
      <c r="G48" s="45" t="s">
        <v>624</v>
      </c>
      <c r="H48" s="76">
        <v>756</v>
      </c>
      <c r="I48" s="126">
        <v>818</v>
      </c>
      <c r="J48" s="81">
        <v>560</v>
      </c>
      <c r="K48" s="331">
        <v>757</v>
      </c>
      <c r="L48" s="81">
        <v>57</v>
      </c>
      <c r="M48" s="331">
        <v>700</v>
      </c>
      <c r="N48" s="145">
        <v>250</v>
      </c>
      <c r="O48" s="431">
        <f t="shared" si="11"/>
        <v>175000</v>
      </c>
      <c r="P48" s="76">
        <v>200</v>
      </c>
      <c r="Q48" s="76">
        <f t="shared" si="3"/>
        <v>50000</v>
      </c>
      <c r="R48" s="142">
        <v>100</v>
      </c>
      <c r="S48" s="144">
        <f t="shared" si="4"/>
        <v>25000</v>
      </c>
      <c r="T48" s="37">
        <v>200</v>
      </c>
      <c r="U48" s="83">
        <f t="shared" si="5"/>
        <v>50000</v>
      </c>
      <c r="V48" s="37">
        <v>200</v>
      </c>
      <c r="W48" s="83">
        <f t="shared" si="6"/>
        <v>50000</v>
      </c>
      <c r="X48" s="83"/>
      <c r="Y48" s="327">
        <f t="shared" si="7"/>
        <v>0</v>
      </c>
      <c r="Z48" s="320">
        <f t="shared" si="8"/>
        <v>700</v>
      </c>
      <c r="AA48">
        <f t="shared" si="9"/>
        <v>175</v>
      </c>
      <c r="AB48">
        <v>420000</v>
      </c>
      <c r="AC48">
        <v>94160</v>
      </c>
      <c r="AD48">
        <f t="shared" si="12"/>
        <v>560000</v>
      </c>
    </row>
    <row r="49" spans="1:30" ht="21">
      <c r="A49" s="38">
        <v>10949</v>
      </c>
      <c r="B49" s="38">
        <v>51</v>
      </c>
      <c r="C49" s="34"/>
      <c r="D49" s="31" t="s">
        <v>480</v>
      </c>
      <c r="E49" s="31"/>
      <c r="F49" s="30">
        <v>1</v>
      </c>
      <c r="G49" s="30" t="s">
        <v>478</v>
      </c>
      <c r="H49" s="78">
        <v>0</v>
      </c>
      <c r="I49" s="126">
        <v>0</v>
      </c>
      <c r="J49" s="81">
        <v>0</v>
      </c>
      <c r="K49" s="331">
        <f t="shared" si="2"/>
        <v>0</v>
      </c>
      <c r="L49" s="81">
        <v>0</v>
      </c>
      <c r="M49" s="331">
        <f t="shared" si="13"/>
        <v>0</v>
      </c>
      <c r="N49" s="289">
        <v>0.9</v>
      </c>
      <c r="O49" s="431">
        <f t="shared" si="11"/>
        <v>0</v>
      </c>
      <c r="P49" s="76">
        <v>0</v>
      </c>
      <c r="Q49" s="76">
        <f t="shared" si="3"/>
        <v>0</v>
      </c>
      <c r="R49" s="76">
        <v>0</v>
      </c>
      <c r="S49" s="144">
        <f t="shared" si="4"/>
        <v>0</v>
      </c>
      <c r="T49" s="76">
        <v>0</v>
      </c>
      <c r="U49" s="83">
        <f t="shared" si="5"/>
        <v>0</v>
      </c>
      <c r="V49" s="76">
        <v>0</v>
      </c>
      <c r="W49" s="83">
        <f t="shared" si="6"/>
        <v>0</v>
      </c>
      <c r="X49" s="83"/>
      <c r="Y49" s="327">
        <f t="shared" si="7"/>
        <v>0</v>
      </c>
      <c r="Z49" s="320">
        <f t="shared" si="8"/>
        <v>0</v>
      </c>
      <c r="AA49">
        <f t="shared" si="9"/>
        <v>0</v>
      </c>
      <c r="AD49">
        <f t="shared" si="12"/>
        <v>0</v>
      </c>
    </row>
    <row r="50" spans="1:30" ht="21">
      <c r="A50" s="38">
        <v>10949</v>
      </c>
      <c r="B50" s="34">
        <v>52</v>
      </c>
      <c r="C50" s="38"/>
      <c r="D50" s="29" t="s">
        <v>479</v>
      </c>
      <c r="E50" s="29"/>
      <c r="F50" s="30">
        <v>1</v>
      </c>
      <c r="G50" s="30" t="s">
        <v>478</v>
      </c>
      <c r="H50" s="78">
        <v>64890</v>
      </c>
      <c r="I50" s="126">
        <v>0</v>
      </c>
      <c r="J50" s="81">
        <v>0</v>
      </c>
      <c r="K50" s="331">
        <v>0</v>
      </c>
      <c r="L50" s="81">
        <v>0</v>
      </c>
      <c r="M50" s="331">
        <f t="shared" si="13"/>
        <v>0</v>
      </c>
      <c r="N50" s="289">
        <v>0.9</v>
      </c>
      <c r="O50" s="431">
        <f t="shared" si="11"/>
        <v>0</v>
      </c>
      <c r="P50" s="76">
        <v>0</v>
      </c>
      <c r="Q50" s="76">
        <f t="shared" si="3"/>
        <v>0</v>
      </c>
      <c r="R50" s="76">
        <v>0</v>
      </c>
      <c r="S50" s="144">
        <f t="shared" si="4"/>
        <v>0</v>
      </c>
      <c r="T50" s="76">
        <v>0</v>
      </c>
      <c r="U50" s="83">
        <f t="shared" si="5"/>
        <v>0</v>
      </c>
      <c r="V50" s="76">
        <v>0</v>
      </c>
      <c r="W50" s="83">
        <f t="shared" si="6"/>
        <v>0</v>
      </c>
      <c r="X50" s="83"/>
      <c r="Y50" s="327">
        <f t="shared" si="7"/>
        <v>0</v>
      </c>
      <c r="Z50" s="320">
        <f t="shared" si="8"/>
        <v>0</v>
      </c>
      <c r="AA50">
        <f t="shared" si="9"/>
        <v>0</v>
      </c>
      <c r="AD50">
        <f t="shared" si="12"/>
        <v>0</v>
      </c>
    </row>
    <row r="51" spans="1:33" ht="21">
      <c r="A51" s="38">
        <v>10949</v>
      </c>
      <c r="B51" s="38">
        <v>53</v>
      </c>
      <c r="C51" s="34"/>
      <c r="D51" s="157" t="s">
        <v>562</v>
      </c>
      <c r="E51" s="29"/>
      <c r="F51" s="33">
        <v>1000</v>
      </c>
      <c r="G51" s="33" t="s">
        <v>478</v>
      </c>
      <c r="H51" s="78">
        <v>0</v>
      </c>
      <c r="I51" s="126">
        <v>50</v>
      </c>
      <c r="J51" s="81">
        <v>20</v>
      </c>
      <c r="K51" s="331">
        <f t="shared" si="2"/>
        <v>25.666666666666668</v>
      </c>
      <c r="L51" s="81">
        <v>137</v>
      </c>
      <c r="M51" s="331">
        <v>0</v>
      </c>
      <c r="N51" s="289">
        <v>230</v>
      </c>
      <c r="O51" s="431">
        <f t="shared" si="11"/>
        <v>0</v>
      </c>
      <c r="P51" s="76">
        <v>0</v>
      </c>
      <c r="Q51" s="76">
        <f t="shared" si="3"/>
        <v>0</v>
      </c>
      <c r="R51" s="76">
        <v>0</v>
      </c>
      <c r="S51" s="144">
        <f t="shared" si="4"/>
        <v>0</v>
      </c>
      <c r="T51" s="76">
        <v>0</v>
      </c>
      <c r="U51" s="83">
        <f t="shared" si="5"/>
        <v>0</v>
      </c>
      <c r="V51" s="76">
        <v>0</v>
      </c>
      <c r="W51" s="83">
        <f t="shared" si="6"/>
        <v>0</v>
      </c>
      <c r="X51" s="83"/>
      <c r="Y51" s="327">
        <f t="shared" si="7"/>
        <v>0</v>
      </c>
      <c r="Z51" s="320">
        <f t="shared" si="8"/>
        <v>0</v>
      </c>
      <c r="AA51">
        <f t="shared" si="9"/>
        <v>0</v>
      </c>
      <c r="AB51">
        <v>15</v>
      </c>
      <c r="AD51">
        <f t="shared" si="12"/>
        <v>20</v>
      </c>
      <c r="AG51" t="s">
        <v>1557</v>
      </c>
    </row>
    <row r="52" spans="1:30" ht="21">
      <c r="A52" s="38">
        <v>10949</v>
      </c>
      <c r="B52" s="34">
        <v>54</v>
      </c>
      <c r="C52" s="34"/>
      <c r="D52" s="157" t="s">
        <v>563</v>
      </c>
      <c r="E52" s="29"/>
      <c r="F52" s="33">
        <v>1000</v>
      </c>
      <c r="G52" s="33" t="s">
        <v>478</v>
      </c>
      <c r="H52" s="78">
        <v>0</v>
      </c>
      <c r="I52" s="126">
        <v>50</v>
      </c>
      <c r="J52" s="81">
        <v>18</v>
      </c>
      <c r="K52" s="331">
        <f t="shared" si="2"/>
        <v>24.933333333333337</v>
      </c>
      <c r="L52" s="81">
        <v>123</v>
      </c>
      <c r="M52" s="331">
        <v>0</v>
      </c>
      <c r="N52" s="289">
        <v>230</v>
      </c>
      <c r="O52" s="431">
        <f t="shared" si="11"/>
        <v>0</v>
      </c>
      <c r="P52" s="76">
        <v>0</v>
      </c>
      <c r="Q52" s="76">
        <f t="shared" si="3"/>
        <v>0</v>
      </c>
      <c r="R52" s="76">
        <v>0</v>
      </c>
      <c r="S52" s="144">
        <f t="shared" si="4"/>
        <v>0</v>
      </c>
      <c r="T52" s="76">
        <v>0</v>
      </c>
      <c r="U52" s="83">
        <f t="shared" si="5"/>
        <v>0</v>
      </c>
      <c r="V52" s="76">
        <v>0</v>
      </c>
      <c r="W52" s="83">
        <f t="shared" si="6"/>
        <v>0</v>
      </c>
      <c r="X52" s="83"/>
      <c r="Y52" s="327">
        <f t="shared" si="7"/>
        <v>0</v>
      </c>
      <c r="Z52" s="320">
        <f t="shared" si="8"/>
        <v>0</v>
      </c>
      <c r="AA52">
        <f t="shared" si="9"/>
        <v>0</v>
      </c>
      <c r="AB52">
        <v>13.5</v>
      </c>
      <c r="AD52">
        <f t="shared" si="12"/>
        <v>18</v>
      </c>
    </row>
    <row r="53" spans="1:30" ht="21">
      <c r="A53" s="38">
        <v>10949</v>
      </c>
      <c r="B53" s="38">
        <v>55</v>
      </c>
      <c r="C53" s="38"/>
      <c r="D53" s="160" t="s">
        <v>564</v>
      </c>
      <c r="E53" s="40"/>
      <c r="F53" s="33">
        <v>1000</v>
      </c>
      <c r="G53" s="33" t="s">
        <v>478</v>
      </c>
      <c r="H53" s="78">
        <v>0</v>
      </c>
      <c r="I53" s="126">
        <v>30</v>
      </c>
      <c r="J53" s="81">
        <v>10</v>
      </c>
      <c r="K53" s="331">
        <f t="shared" si="2"/>
        <v>14.666666666666668</v>
      </c>
      <c r="L53" s="81">
        <v>108</v>
      </c>
      <c r="M53" s="331">
        <v>0</v>
      </c>
      <c r="N53" s="289">
        <v>230</v>
      </c>
      <c r="O53" s="431">
        <f t="shared" si="11"/>
        <v>0</v>
      </c>
      <c r="P53" s="76">
        <v>0</v>
      </c>
      <c r="Q53" s="76">
        <f t="shared" si="3"/>
        <v>0</v>
      </c>
      <c r="R53" s="76">
        <v>0</v>
      </c>
      <c r="S53" s="144">
        <f t="shared" si="4"/>
        <v>0</v>
      </c>
      <c r="T53" s="76">
        <v>0</v>
      </c>
      <c r="U53" s="83">
        <f t="shared" si="5"/>
        <v>0</v>
      </c>
      <c r="V53" s="76">
        <v>0</v>
      </c>
      <c r="W53" s="83">
        <f t="shared" si="6"/>
        <v>0</v>
      </c>
      <c r="X53" s="83"/>
      <c r="Y53" s="327">
        <f t="shared" si="7"/>
        <v>0</v>
      </c>
      <c r="Z53" s="320">
        <f t="shared" si="8"/>
        <v>0</v>
      </c>
      <c r="AA53">
        <f t="shared" si="9"/>
        <v>0</v>
      </c>
      <c r="AB53">
        <v>7.5</v>
      </c>
      <c r="AD53">
        <f t="shared" si="12"/>
        <v>10</v>
      </c>
    </row>
    <row r="54" spans="1:30" ht="21">
      <c r="A54" s="38">
        <v>10949</v>
      </c>
      <c r="B54" s="34">
        <v>56</v>
      </c>
      <c r="C54" s="34"/>
      <c r="D54" s="40" t="s">
        <v>565</v>
      </c>
      <c r="E54" s="40"/>
      <c r="F54" s="33">
        <v>1</v>
      </c>
      <c r="G54" s="33" t="s">
        <v>478</v>
      </c>
      <c r="H54" s="78">
        <v>0</v>
      </c>
      <c r="I54" s="126">
        <v>0</v>
      </c>
      <c r="J54" s="81">
        <v>0</v>
      </c>
      <c r="K54" s="331">
        <f t="shared" si="2"/>
        <v>0</v>
      </c>
      <c r="L54" s="81">
        <v>0</v>
      </c>
      <c r="M54" s="331">
        <f t="shared" si="13"/>
        <v>0</v>
      </c>
      <c r="N54" s="289">
        <v>0.18</v>
      </c>
      <c r="O54" s="431">
        <f t="shared" si="11"/>
        <v>0</v>
      </c>
      <c r="P54" s="76">
        <v>0</v>
      </c>
      <c r="Q54" s="76">
        <f t="shared" si="3"/>
        <v>0</v>
      </c>
      <c r="R54" s="76">
        <v>0</v>
      </c>
      <c r="S54" s="144">
        <f t="shared" si="4"/>
        <v>0</v>
      </c>
      <c r="T54" s="76">
        <v>0</v>
      </c>
      <c r="U54" s="83">
        <f t="shared" si="5"/>
        <v>0</v>
      </c>
      <c r="V54" s="76">
        <v>0</v>
      </c>
      <c r="W54" s="83">
        <f t="shared" si="6"/>
        <v>0</v>
      </c>
      <c r="X54" s="83"/>
      <c r="Y54" s="327">
        <f t="shared" si="7"/>
        <v>0</v>
      </c>
      <c r="Z54" s="320">
        <f t="shared" si="8"/>
        <v>0</v>
      </c>
      <c r="AA54">
        <f t="shared" si="9"/>
        <v>0</v>
      </c>
      <c r="AD54">
        <f t="shared" si="12"/>
        <v>0</v>
      </c>
    </row>
    <row r="55" spans="1:30" ht="21">
      <c r="A55" s="38">
        <v>10949</v>
      </c>
      <c r="B55" s="38">
        <v>57</v>
      </c>
      <c r="C55" s="34"/>
      <c r="D55" s="40" t="s">
        <v>566</v>
      </c>
      <c r="E55" s="261"/>
      <c r="F55" s="65">
        <v>1</v>
      </c>
      <c r="G55" s="65" t="s">
        <v>478</v>
      </c>
      <c r="H55" s="78">
        <v>0</v>
      </c>
      <c r="I55" s="126">
        <v>0</v>
      </c>
      <c r="J55" s="81">
        <v>0</v>
      </c>
      <c r="K55" s="331">
        <f t="shared" si="2"/>
        <v>0</v>
      </c>
      <c r="L55" s="81">
        <v>0</v>
      </c>
      <c r="M55" s="331">
        <f t="shared" si="13"/>
        <v>0</v>
      </c>
      <c r="N55" s="289">
        <v>0.23</v>
      </c>
      <c r="O55" s="431">
        <f t="shared" si="11"/>
        <v>0</v>
      </c>
      <c r="P55" s="76">
        <v>0</v>
      </c>
      <c r="Q55" s="76">
        <f t="shared" si="3"/>
        <v>0</v>
      </c>
      <c r="R55" s="76">
        <v>0</v>
      </c>
      <c r="S55" s="144">
        <f t="shared" si="4"/>
        <v>0</v>
      </c>
      <c r="T55" s="76">
        <v>0</v>
      </c>
      <c r="U55" s="83">
        <f t="shared" si="5"/>
        <v>0</v>
      </c>
      <c r="V55" s="76">
        <v>0</v>
      </c>
      <c r="W55" s="83">
        <f t="shared" si="6"/>
        <v>0</v>
      </c>
      <c r="X55" s="83"/>
      <c r="Y55" s="327">
        <f t="shared" si="7"/>
        <v>0</v>
      </c>
      <c r="Z55" s="320">
        <f t="shared" si="8"/>
        <v>0</v>
      </c>
      <c r="AA55">
        <f t="shared" si="9"/>
        <v>0</v>
      </c>
      <c r="AD55">
        <f t="shared" si="12"/>
        <v>0</v>
      </c>
    </row>
    <row r="56" spans="1:30" ht="21">
      <c r="A56" s="38">
        <v>10949</v>
      </c>
      <c r="B56" s="34">
        <v>58</v>
      </c>
      <c r="C56" s="38"/>
      <c r="D56" s="40" t="s">
        <v>567</v>
      </c>
      <c r="E56" s="40"/>
      <c r="F56" s="33">
        <v>1</v>
      </c>
      <c r="G56" s="33" t="s">
        <v>478</v>
      </c>
      <c r="H56" s="78">
        <v>0</v>
      </c>
      <c r="I56" s="126">
        <v>0</v>
      </c>
      <c r="J56" s="81">
        <v>0</v>
      </c>
      <c r="K56" s="331">
        <f t="shared" si="2"/>
        <v>0</v>
      </c>
      <c r="L56" s="81">
        <v>0</v>
      </c>
      <c r="M56" s="331">
        <f t="shared" si="13"/>
        <v>0</v>
      </c>
      <c r="N56" s="289">
        <v>0.23</v>
      </c>
      <c r="O56" s="431">
        <f t="shared" si="11"/>
        <v>0</v>
      </c>
      <c r="P56" s="76">
        <v>0</v>
      </c>
      <c r="Q56" s="76">
        <f t="shared" si="3"/>
        <v>0</v>
      </c>
      <c r="R56" s="76">
        <v>0</v>
      </c>
      <c r="S56" s="144">
        <f t="shared" si="4"/>
        <v>0</v>
      </c>
      <c r="T56" s="76">
        <v>0</v>
      </c>
      <c r="U56" s="83">
        <f t="shared" si="5"/>
        <v>0</v>
      </c>
      <c r="V56" s="76">
        <v>0</v>
      </c>
      <c r="W56" s="83">
        <f t="shared" si="6"/>
        <v>0</v>
      </c>
      <c r="X56" s="83"/>
      <c r="Y56" s="327">
        <f t="shared" si="7"/>
        <v>0</v>
      </c>
      <c r="Z56" s="320">
        <f t="shared" si="8"/>
        <v>0</v>
      </c>
      <c r="AA56">
        <f t="shared" si="9"/>
        <v>0</v>
      </c>
      <c r="AD56">
        <f t="shared" si="12"/>
        <v>0</v>
      </c>
    </row>
    <row r="57" spans="1:30" ht="21">
      <c r="A57" s="38">
        <v>10949</v>
      </c>
      <c r="B57" s="38">
        <v>59</v>
      </c>
      <c r="C57" s="34"/>
      <c r="D57" s="29" t="s">
        <v>519</v>
      </c>
      <c r="E57" s="29"/>
      <c r="F57" s="30">
        <v>1</v>
      </c>
      <c r="G57" s="30" t="s">
        <v>596</v>
      </c>
      <c r="H57" s="78">
        <v>6</v>
      </c>
      <c r="I57" s="126">
        <v>12</v>
      </c>
      <c r="J57" s="81">
        <v>16</v>
      </c>
      <c r="K57" s="331">
        <v>18</v>
      </c>
      <c r="L57" s="81">
        <v>20</v>
      </c>
      <c r="M57" s="331">
        <v>0</v>
      </c>
      <c r="N57" s="145">
        <v>500</v>
      </c>
      <c r="O57" s="431">
        <f t="shared" si="11"/>
        <v>0</v>
      </c>
      <c r="P57" s="76">
        <v>0</v>
      </c>
      <c r="Q57" s="76">
        <f t="shared" si="3"/>
        <v>0</v>
      </c>
      <c r="R57" s="76">
        <v>0</v>
      </c>
      <c r="S57" s="144">
        <f t="shared" si="4"/>
        <v>0</v>
      </c>
      <c r="T57" s="76">
        <v>0</v>
      </c>
      <c r="U57" s="83">
        <f t="shared" si="5"/>
        <v>0</v>
      </c>
      <c r="V57" s="76">
        <v>0</v>
      </c>
      <c r="W57" s="83">
        <f t="shared" si="6"/>
        <v>0</v>
      </c>
      <c r="X57" s="83"/>
      <c r="Y57" s="327">
        <f t="shared" si="7"/>
        <v>0</v>
      </c>
      <c r="Z57" s="320">
        <f t="shared" si="8"/>
        <v>0</v>
      </c>
      <c r="AA57">
        <f t="shared" si="9"/>
        <v>0</v>
      </c>
      <c r="AB57">
        <v>12</v>
      </c>
      <c r="AC57">
        <v>6000</v>
      </c>
      <c r="AD57">
        <f t="shared" si="12"/>
        <v>16</v>
      </c>
    </row>
    <row r="58" spans="1:27" ht="21">
      <c r="A58" s="34"/>
      <c r="B58" s="34">
        <v>60</v>
      </c>
      <c r="C58" s="34"/>
      <c r="D58" s="29" t="s">
        <v>1560</v>
      </c>
      <c r="E58" s="29"/>
      <c r="F58" s="30">
        <v>1</v>
      </c>
      <c r="G58" s="30" t="s">
        <v>458</v>
      </c>
      <c r="H58" s="78">
        <v>0</v>
      </c>
      <c r="I58" s="78">
        <v>0</v>
      </c>
      <c r="J58" s="126">
        <v>0</v>
      </c>
      <c r="K58" s="332">
        <f t="shared" si="2"/>
        <v>0</v>
      </c>
      <c r="L58" s="78">
        <v>113</v>
      </c>
      <c r="M58" s="303">
        <v>0</v>
      </c>
      <c r="N58" s="289">
        <v>130</v>
      </c>
      <c r="O58" s="431">
        <f t="shared" si="11"/>
        <v>0</v>
      </c>
      <c r="P58" s="33">
        <v>0</v>
      </c>
      <c r="Q58" s="33">
        <f t="shared" si="3"/>
        <v>0</v>
      </c>
      <c r="R58" s="33">
        <v>0</v>
      </c>
      <c r="S58" s="35"/>
      <c r="T58" s="33">
        <v>0</v>
      </c>
      <c r="U58" s="83"/>
      <c r="V58" s="33">
        <v>0</v>
      </c>
      <c r="W58" s="83"/>
      <c r="X58" s="83"/>
      <c r="Y58" s="327">
        <f t="shared" si="7"/>
        <v>0</v>
      </c>
      <c r="Z58" s="320">
        <f t="shared" si="8"/>
        <v>0</v>
      </c>
      <c r="AA58">
        <f t="shared" si="9"/>
        <v>0</v>
      </c>
    </row>
    <row r="59" spans="1:27" ht="21">
      <c r="A59" s="38"/>
      <c r="B59" s="38"/>
      <c r="C59" s="38"/>
      <c r="D59" s="29"/>
      <c r="E59" s="29"/>
      <c r="F59" s="30"/>
      <c r="G59" s="30"/>
      <c r="H59" s="78"/>
      <c r="I59" s="78"/>
      <c r="J59" s="126"/>
      <c r="K59" s="332"/>
      <c r="L59" s="81"/>
      <c r="M59" s="303"/>
      <c r="N59" s="291"/>
      <c r="O59" s="291"/>
      <c r="P59" s="33"/>
      <c r="Q59" s="35"/>
      <c r="R59" s="33"/>
      <c r="S59" s="35"/>
      <c r="T59" s="33"/>
      <c r="U59" s="83"/>
      <c r="V59" s="33"/>
      <c r="W59" s="83"/>
      <c r="X59" s="83"/>
      <c r="Y59" s="327">
        <f t="shared" si="7"/>
        <v>0</v>
      </c>
      <c r="Z59" s="320">
        <f t="shared" si="8"/>
        <v>0</v>
      </c>
      <c r="AA59">
        <f t="shared" si="9"/>
        <v>0</v>
      </c>
    </row>
    <row r="60" spans="1:27" ht="21">
      <c r="A60" s="38"/>
      <c r="B60" s="38"/>
      <c r="C60" s="38"/>
      <c r="D60" s="29"/>
      <c r="E60" s="29"/>
      <c r="F60" s="45"/>
      <c r="G60" s="45"/>
      <c r="H60" s="33"/>
      <c r="I60" s="33"/>
      <c r="J60" s="46"/>
      <c r="K60" s="333"/>
      <c r="L60" s="46"/>
      <c r="M60" s="168"/>
      <c r="N60" s="39"/>
      <c r="O60" s="39"/>
      <c r="P60" s="33"/>
      <c r="Q60" s="35"/>
      <c r="R60" s="37"/>
      <c r="S60" s="35"/>
      <c r="T60" s="83"/>
      <c r="U60" s="83"/>
      <c r="V60" s="83"/>
      <c r="W60" s="83"/>
      <c r="X60" s="83"/>
      <c r="Y60" s="327">
        <f t="shared" si="7"/>
        <v>0</v>
      </c>
      <c r="Z60" s="320">
        <f t="shared" si="8"/>
        <v>0</v>
      </c>
      <c r="AA60">
        <f t="shared" si="9"/>
        <v>0</v>
      </c>
    </row>
    <row r="61" ht="21">
      <c r="K61" s="334"/>
    </row>
    <row r="62" spans="14:24" ht="21">
      <c r="N62" s="298" t="s">
        <v>1344</v>
      </c>
      <c r="O62" s="91">
        <f>SUM(O3:O58)</f>
        <v>379861.8222222222</v>
      </c>
      <c r="P62" s="91"/>
      <c r="Q62" s="91">
        <f aca="true" t="shared" si="14" ref="Q62:W62">SUM(Q3:Q58)</f>
        <v>115000</v>
      </c>
      <c r="R62" s="91"/>
      <c r="S62" s="91">
        <f t="shared" si="14"/>
        <v>109427.6</v>
      </c>
      <c r="T62" s="91"/>
      <c r="U62" s="91">
        <f t="shared" si="14"/>
        <v>104000</v>
      </c>
      <c r="V62" s="91"/>
      <c r="W62" s="91">
        <f t="shared" si="14"/>
        <v>51400</v>
      </c>
      <c r="X62" s="91"/>
    </row>
    <row r="64" spans="15:16" ht="23.25">
      <c r="O64" s="93">
        <f>O62+วมย!O130+วัสดุการแพทย์!O87</f>
        <v>3320478.445266667</v>
      </c>
      <c r="P64" s="55" t="s">
        <v>1568</v>
      </c>
    </row>
    <row r="67" ht="21">
      <c r="R67" s="95"/>
    </row>
    <row r="68" ht="21">
      <c r="R68" s="95"/>
    </row>
    <row r="69" spans="18:19" ht="21">
      <c r="R69" s="79"/>
      <c r="S69" s="110"/>
    </row>
  </sheetData>
  <sheetProtection/>
  <printOptions/>
  <pageMargins left="0.9448818897637796" right="0" top="0.7874015748031497" bottom="0.7874015748031497" header="0.5118110236220472" footer="0.5118110236220472"/>
  <pageSetup horizontalDpi="300" verticalDpi="300" orientation="landscape" paperSize="9" r:id="rId3"/>
  <headerFooter alignWithMargins="0">
    <oddHeader>&amp;C&amp;"Cordia New,ตัวหนา"&amp;18แผนจัดซื้อวัสดุทั่วไป  ฝ่ายเภสัชกรรมชุมชน    โรงพยาบาลน้ำยืน  ประจำปีงบประมาณ 2558</oddHeader>
    <oddFooter>&amp;C&amp;A&amp;Rหน้าที่ &amp;ห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2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4.7109375" style="6" customWidth="1"/>
    <col min="2" max="2" width="31.140625" style="0" customWidth="1"/>
    <col min="3" max="3" width="8.57421875" style="6" customWidth="1"/>
    <col min="4" max="5" width="6.8515625" style="6" customWidth="1"/>
    <col min="6" max="6" width="6.8515625" style="70" customWidth="1"/>
    <col min="7" max="7" width="8.00390625" style="70" hidden="1" customWidth="1"/>
    <col min="8" max="8" width="9.57421875" style="70" customWidth="1"/>
    <col min="9" max="9" width="8.140625" style="6" customWidth="1"/>
    <col min="10" max="10" width="9.8515625" style="6" customWidth="1"/>
    <col min="11" max="11" width="9.57421875" style="6" customWidth="1"/>
    <col min="12" max="12" width="7.8515625" style="6" customWidth="1"/>
    <col min="13" max="13" width="9.57421875" style="6" customWidth="1"/>
    <col min="14" max="14" width="7.28125" style="6" customWidth="1"/>
    <col min="15" max="15" width="16.00390625" style="6" customWidth="1"/>
    <col min="16" max="16" width="17.421875" style="0" customWidth="1"/>
    <col min="17" max="17" width="18.28125" style="91" customWidth="1"/>
    <col min="18" max="18" width="17.421875" style="0" customWidth="1"/>
  </cols>
  <sheetData>
    <row r="1" spans="1:15" ht="21">
      <c r="A1" s="17"/>
      <c r="B1" s="1"/>
      <c r="C1" s="11"/>
      <c r="D1" s="43"/>
      <c r="E1" s="10"/>
      <c r="F1" s="66"/>
      <c r="G1" s="130"/>
      <c r="H1" s="80"/>
      <c r="I1" s="3"/>
      <c r="J1" s="3"/>
      <c r="K1" s="11"/>
      <c r="L1" s="9"/>
      <c r="M1" s="12"/>
      <c r="N1" s="9"/>
      <c r="O1" s="13"/>
    </row>
    <row r="2" spans="1:15" ht="21">
      <c r="A2" s="5"/>
      <c r="B2" s="15"/>
      <c r="C2" s="5"/>
      <c r="D2" s="67"/>
      <c r="E2" s="67"/>
      <c r="F2" s="67"/>
      <c r="G2" s="131"/>
      <c r="H2" s="67"/>
      <c r="I2" s="20"/>
      <c r="J2" s="20"/>
      <c r="K2" s="5"/>
      <c r="L2" s="18"/>
      <c r="M2" s="5"/>
      <c r="N2" s="5"/>
      <c r="O2" s="16"/>
    </row>
    <row r="3" spans="1:15" ht="21">
      <c r="A3" s="34"/>
      <c r="B3" s="150"/>
      <c r="C3" s="151"/>
      <c r="D3" s="152"/>
      <c r="E3" s="152"/>
      <c r="F3" s="152"/>
      <c r="G3" s="152"/>
      <c r="H3" s="153"/>
      <c r="I3" s="152"/>
      <c r="J3" s="154"/>
      <c r="K3" s="152"/>
      <c r="L3" s="152"/>
      <c r="M3" s="152"/>
      <c r="N3" s="155"/>
      <c r="O3" s="156"/>
    </row>
    <row r="4" spans="1:15" ht="21">
      <c r="A4" s="34"/>
      <c r="B4" s="157"/>
      <c r="C4" s="152"/>
      <c r="D4" s="152"/>
      <c r="E4" s="152"/>
      <c r="F4" s="152"/>
      <c r="G4" s="152"/>
      <c r="H4" s="153"/>
      <c r="I4" s="152"/>
      <c r="J4" s="154"/>
      <c r="K4" s="152"/>
      <c r="L4" s="152"/>
      <c r="M4" s="158"/>
      <c r="N4" s="155"/>
      <c r="O4" s="156"/>
    </row>
    <row r="5" spans="1:15" ht="21">
      <c r="A5" s="38"/>
      <c r="B5" s="175"/>
      <c r="C5" s="168"/>
      <c r="D5" s="168"/>
      <c r="E5" s="180"/>
      <c r="F5" s="168"/>
      <c r="G5" s="168"/>
      <c r="H5" s="169"/>
      <c r="I5" s="168"/>
      <c r="J5" s="170"/>
      <c r="K5" s="181"/>
      <c r="L5" s="168"/>
      <c r="M5" s="172"/>
      <c r="N5" s="173"/>
      <c r="O5" s="174"/>
    </row>
    <row r="6" spans="1:15" ht="21">
      <c r="A6" s="38"/>
      <c r="B6" s="160"/>
      <c r="C6" s="152"/>
      <c r="D6" s="152"/>
      <c r="E6" s="152"/>
      <c r="F6" s="152"/>
      <c r="G6" s="152"/>
      <c r="H6" s="153"/>
      <c r="I6" s="152"/>
      <c r="J6" s="154"/>
      <c r="K6" s="161"/>
      <c r="L6" s="152"/>
      <c r="M6" s="158"/>
      <c r="N6" s="155"/>
      <c r="O6" s="156"/>
    </row>
    <row r="7" spans="1:15" ht="21">
      <c r="A7" s="38"/>
      <c r="B7" s="175"/>
      <c r="C7" s="168"/>
      <c r="D7" s="168"/>
      <c r="E7" s="168"/>
      <c r="F7" s="168"/>
      <c r="G7" s="168"/>
      <c r="H7" s="169"/>
      <c r="I7" s="168"/>
      <c r="J7" s="170"/>
      <c r="K7" s="168"/>
      <c r="L7" s="168"/>
      <c r="M7" s="172"/>
      <c r="N7" s="173"/>
      <c r="O7" s="174"/>
    </row>
    <row r="8" spans="1:15" ht="21">
      <c r="A8" s="38"/>
      <c r="B8" s="175"/>
      <c r="C8" s="168"/>
      <c r="D8" s="168"/>
      <c r="E8" s="168"/>
      <c r="F8" s="168"/>
      <c r="G8" s="168"/>
      <c r="H8" s="169"/>
      <c r="I8" s="168"/>
      <c r="J8" s="170"/>
      <c r="K8" s="168"/>
      <c r="L8" s="168"/>
      <c r="M8" s="168"/>
      <c r="N8" s="173"/>
      <c r="O8" s="174"/>
    </row>
    <row r="9" spans="1:15" ht="21">
      <c r="A9" s="38"/>
      <c r="B9" s="175"/>
      <c r="C9" s="168"/>
      <c r="D9" s="168"/>
      <c r="E9" s="180"/>
      <c r="F9" s="168"/>
      <c r="G9" s="168"/>
      <c r="H9" s="169"/>
      <c r="I9" s="168"/>
      <c r="J9" s="170"/>
      <c r="K9" s="168"/>
      <c r="L9" s="168"/>
      <c r="M9" s="172"/>
      <c r="N9" s="173"/>
      <c r="O9" s="174"/>
    </row>
    <row r="10" spans="1:15" ht="21">
      <c r="A10" s="38"/>
      <c r="B10" s="160"/>
      <c r="C10" s="152"/>
      <c r="D10" s="152"/>
      <c r="E10" s="152"/>
      <c r="F10" s="152"/>
      <c r="G10" s="152"/>
      <c r="H10" s="153"/>
      <c r="I10" s="152"/>
      <c r="J10" s="154"/>
      <c r="K10" s="152"/>
      <c r="L10" s="152"/>
      <c r="M10" s="158"/>
      <c r="N10" s="155"/>
      <c r="O10" s="156"/>
    </row>
    <row r="11" spans="1:15" ht="21">
      <c r="A11" s="38"/>
      <c r="B11" s="167"/>
      <c r="C11" s="178"/>
      <c r="D11" s="168"/>
      <c r="E11" s="168"/>
      <c r="F11" s="168"/>
      <c r="G11" s="168"/>
      <c r="H11" s="169"/>
      <c r="I11" s="168"/>
      <c r="J11" s="170"/>
      <c r="K11" s="179"/>
      <c r="L11" s="169"/>
      <c r="M11" s="172"/>
      <c r="N11" s="173"/>
      <c r="O11" s="174"/>
    </row>
    <row r="12" spans="1:15" ht="21">
      <c r="A12" s="38"/>
      <c r="B12" s="157"/>
      <c r="C12" s="152"/>
      <c r="D12" s="152"/>
      <c r="E12" s="152"/>
      <c r="F12" s="152"/>
      <c r="G12" s="152"/>
      <c r="H12" s="153"/>
      <c r="I12" s="152"/>
      <c r="J12" s="154"/>
      <c r="K12" s="152"/>
      <c r="L12" s="152"/>
      <c r="M12" s="158"/>
      <c r="N12" s="155"/>
      <c r="O12" s="156"/>
    </row>
    <row r="13" spans="1:18" ht="21">
      <c r="A13" s="34"/>
      <c r="B13" s="157"/>
      <c r="C13" s="152"/>
      <c r="D13" s="152"/>
      <c r="E13" s="152"/>
      <c r="F13" s="152"/>
      <c r="G13" s="152"/>
      <c r="H13" s="153"/>
      <c r="I13" s="163"/>
      <c r="J13" s="154"/>
      <c r="K13" s="152"/>
      <c r="L13" s="152"/>
      <c r="M13" s="158"/>
      <c r="N13" s="155"/>
      <c r="O13" s="156"/>
      <c r="R13" s="19"/>
    </row>
    <row r="14" spans="1:18" ht="21">
      <c r="A14" s="38"/>
      <c r="B14" s="157"/>
      <c r="C14" s="152"/>
      <c r="D14" s="152"/>
      <c r="E14" s="152"/>
      <c r="F14" s="152"/>
      <c r="G14" s="152"/>
      <c r="H14" s="153"/>
      <c r="I14" s="152"/>
      <c r="J14" s="154"/>
      <c r="K14" s="152"/>
      <c r="L14" s="152"/>
      <c r="M14" s="158"/>
      <c r="N14" s="155"/>
      <c r="O14" s="156"/>
      <c r="R14" s="19"/>
    </row>
    <row r="15" spans="1:15" ht="21">
      <c r="A15" s="38"/>
      <c r="B15" s="157"/>
      <c r="C15" s="152"/>
      <c r="D15" s="152"/>
      <c r="E15" s="152"/>
      <c r="F15" s="152"/>
      <c r="G15" s="152"/>
      <c r="H15" s="153"/>
      <c r="I15" s="152"/>
      <c r="J15" s="154"/>
      <c r="K15" s="152"/>
      <c r="L15" s="152"/>
      <c r="M15" s="158"/>
      <c r="N15" s="155"/>
      <c r="O15" s="156"/>
    </row>
    <row r="16" spans="1:15" ht="21">
      <c r="A16" s="38"/>
      <c r="B16" s="157"/>
      <c r="C16" s="152"/>
      <c r="D16" s="152"/>
      <c r="E16" s="152"/>
      <c r="F16" s="152"/>
      <c r="G16" s="152"/>
      <c r="H16" s="164"/>
      <c r="I16" s="152"/>
      <c r="J16" s="164"/>
      <c r="K16" s="152"/>
      <c r="L16" s="152"/>
      <c r="M16" s="158"/>
      <c r="N16" s="164"/>
      <c r="O16" s="158"/>
    </row>
    <row r="17" spans="1:15" ht="21">
      <c r="A17" s="38"/>
      <c r="B17" s="175"/>
      <c r="C17" s="168"/>
      <c r="D17" s="177"/>
      <c r="E17" s="177"/>
      <c r="F17" s="168"/>
      <c r="G17" s="168"/>
      <c r="H17" s="169"/>
      <c r="I17" s="168"/>
      <c r="J17" s="170"/>
      <c r="K17" s="168"/>
      <c r="L17" s="168"/>
      <c r="M17" s="172"/>
      <c r="N17" s="173"/>
      <c r="O17" s="174"/>
    </row>
    <row r="18" spans="1:15" ht="21">
      <c r="A18" s="38"/>
      <c r="B18" s="157"/>
      <c r="C18" s="152"/>
      <c r="D18" s="152"/>
      <c r="E18" s="152"/>
      <c r="F18" s="152"/>
      <c r="G18" s="152"/>
      <c r="H18" s="153"/>
      <c r="I18" s="152"/>
      <c r="J18" s="154"/>
      <c r="K18" s="152"/>
      <c r="L18" s="152"/>
      <c r="M18" s="158"/>
      <c r="N18" s="155"/>
      <c r="O18" s="156"/>
    </row>
    <row r="19" spans="1:15" ht="21">
      <c r="A19" s="38"/>
      <c r="B19" s="157"/>
      <c r="C19" s="152"/>
      <c r="D19" s="152"/>
      <c r="E19" s="152"/>
      <c r="F19" s="152"/>
      <c r="G19" s="152"/>
      <c r="H19" s="153"/>
      <c r="I19" s="152"/>
      <c r="J19" s="154"/>
      <c r="K19" s="152"/>
      <c r="L19" s="152"/>
      <c r="M19" s="158"/>
      <c r="N19" s="155"/>
      <c r="O19" s="156"/>
    </row>
    <row r="20" spans="1:15" ht="21">
      <c r="A20" s="38"/>
      <c r="B20" s="157"/>
      <c r="C20" s="152"/>
      <c r="D20" s="152"/>
      <c r="E20" s="152"/>
      <c r="F20" s="152"/>
      <c r="G20" s="152"/>
      <c r="H20" s="164"/>
      <c r="I20" s="152"/>
      <c r="J20" s="164"/>
      <c r="K20" s="152"/>
      <c r="L20" s="152"/>
      <c r="M20" s="158"/>
      <c r="N20" s="164"/>
      <c r="O20" s="158"/>
    </row>
    <row r="21" spans="1:15" ht="21">
      <c r="A21" s="38"/>
      <c r="B21" s="175"/>
      <c r="C21" s="168"/>
      <c r="D21" s="168"/>
      <c r="E21" s="168"/>
      <c r="F21" s="168"/>
      <c r="G21" s="168"/>
      <c r="H21" s="169"/>
      <c r="I21" s="168"/>
      <c r="J21" s="170"/>
      <c r="K21" s="168"/>
      <c r="L21" s="168"/>
      <c r="M21" s="172"/>
      <c r="N21" s="173"/>
      <c r="O21" s="174"/>
    </row>
    <row r="22" spans="1:15" ht="21">
      <c r="A22" s="38"/>
      <c r="B22" s="157"/>
      <c r="C22" s="152"/>
      <c r="D22" s="152"/>
      <c r="E22" s="152"/>
      <c r="F22" s="152"/>
      <c r="G22" s="152"/>
      <c r="H22" s="164"/>
      <c r="I22" s="152"/>
      <c r="J22" s="164"/>
      <c r="K22" s="152"/>
      <c r="L22" s="152"/>
      <c r="M22" s="158"/>
      <c r="N22" s="164"/>
      <c r="O22" s="158"/>
    </row>
    <row r="23" spans="1:15" ht="21">
      <c r="A23" s="34"/>
      <c r="B23" s="175"/>
      <c r="C23" s="168"/>
      <c r="D23" s="177"/>
      <c r="E23" s="177"/>
      <c r="F23" s="168"/>
      <c r="G23" s="168"/>
      <c r="H23" s="169"/>
      <c r="I23" s="168"/>
      <c r="J23" s="170"/>
      <c r="K23" s="168"/>
      <c r="L23" s="168"/>
      <c r="M23" s="168"/>
      <c r="N23" s="173"/>
      <c r="O23" s="174"/>
    </row>
    <row r="24" spans="1:15" ht="21">
      <c r="A24" s="38"/>
      <c r="B24" s="157"/>
      <c r="C24" s="152"/>
      <c r="D24" s="152"/>
      <c r="E24" s="152"/>
      <c r="F24" s="152"/>
      <c r="G24" s="152"/>
      <c r="H24" s="153"/>
      <c r="I24" s="152"/>
      <c r="J24" s="154"/>
      <c r="K24" s="152"/>
      <c r="L24" s="152"/>
      <c r="M24" s="158"/>
      <c r="N24" s="155"/>
      <c r="O24" s="156"/>
    </row>
    <row r="25" spans="1:15" ht="21">
      <c r="A25" s="38"/>
      <c r="B25" s="175"/>
      <c r="C25" s="168"/>
      <c r="D25" s="168"/>
      <c r="E25" s="168"/>
      <c r="F25" s="168"/>
      <c r="G25" s="168"/>
      <c r="H25" s="169"/>
      <c r="I25" s="168"/>
      <c r="J25" s="170"/>
      <c r="K25" s="168"/>
      <c r="L25" s="168"/>
      <c r="M25" s="172"/>
      <c r="N25" s="173"/>
      <c r="O25" s="174"/>
    </row>
    <row r="26" spans="1:15" ht="21">
      <c r="A26" s="38"/>
      <c r="B26" s="157"/>
      <c r="C26" s="152"/>
      <c r="D26" s="152"/>
      <c r="E26" s="152"/>
      <c r="F26" s="152"/>
      <c r="G26" s="152"/>
      <c r="H26" s="153"/>
      <c r="I26" s="152"/>
      <c r="J26" s="154"/>
      <c r="K26" s="152"/>
      <c r="L26" s="152"/>
      <c r="M26" s="158"/>
      <c r="N26" s="155"/>
      <c r="O26" s="156"/>
    </row>
    <row r="27" spans="1:15" ht="21">
      <c r="A27" s="38"/>
      <c r="B27" s="157"/>
      <c r="C27" s="152"/>
      <c r="D27" s="152"/>
      <c r="E27" s="152"/>
      <c r="F27" s="152"/>
      <c r="G27" s="152"/>
      <c r="H27" s="153"/>
      <c r="I27" s="152"/>
      <c r="J27" s="154"/>
      <c r="K27" s="161"/>
      <c r="L27" s="152"/>
      <c r="M27" s="158"/>
      <c r="N27" s="155"/>
      <c r="O27" s="156"/>
    </row>
    <row r="28" spans="1:18" ht="21">
      <c r="A28" s="38"/>
      <c r="B28" s="167"/>
      <c r="C28" s="168"/>
      <c r="D28" s="168"/>
      <c r="E28" s="168"/>
      <c r="F28" s="168"/>
      <c r="G28" s="168"/>
      <c r="H28" s="169"/>
      <c r="I28" s="168"/>
      <c r="J28" s="170"/>
      <c r="K28" s="171"/>
      <c r="L28" s="168"/>
      <c r="M28" s="172"/>
      <c r="N28" s="173"/>
      <c r="O28" s="174"/>
      <c r="R28" s="19"/>
    </row>
    <row r="29" spans="1:15" ht="21">
      <c r="A29" s="38"/>
      <c r="B29" s="175"/>
      <c r="C29" s="168"/>
      <c r="D29" s="168"/>
      <c r="E29" s="176"/>
      <c r="F29" s="168"/>
      <c r="G29" s="168"/>
      <c r="H29" s="169"/>
      <c r="I29" s="168"/>
      <c r="J29" s="170"/>
      <c r="K29" s="168"/>
      <c r="L29" s="168"/>
      <c r="M29" s="172"/>
      <c r="N29" s="173"/>
      <c r="O29" s="174"/>
    </row>
    <row r="30" spans="1:15" ht="21">
      <c r="A30" s="38"/>
      <c r="B30" s="157"/>
      <c r="C30" s="152"/>
      <c r="D30" s="152"/>
      <c r="E30" s="152"/>
      <c r="F30" s="152"/>
      <c r="G30" s="152"/>
      <c r="H30" s="153"/>
      <c r="I30" s="152"/>
      <c r="J30" s="154"/>
      <c r="K30" s="152"/>
      <c r="L30" s="152"/>
      <c r="M30" s="158"/>
      <c r="N30" s="155"/>
      <c r="O30" s="156"/>
    </row>
    <row r="31" spans="1:15" ht="21">
      <c r="A31" s="38"/>
      <c r="B31" s="160"/>
      <c r="C31" s="152"/>
      <c r="D31" s="152"/>
      <c r="E31" s="152"/>
      <c r="F31" s="152"/>
      <c r="G31" s="152"/>
      <c r="H31" s="153"/>
      <c r="I31" s="152"/>
      <c r="J31" s="154"/>
      <c r="K31" s="152"/>
      <c r="L31" s="152"/>
      <c r="M31" s="152"/>
      <c r="N31" s="155"/>
      <c r="O31" s="156"/>
    </row>
    <row r="32" spans="1:15" ht="21">
      <c r="A32" s="34"/>
      <c r="B32" s="29"/>
      <c r="C32" s="33"/>
      <c r="D32" s="46"/>
      <c r="E32" s="46"/>
      <c r="F32" s="46"/>
      <c r="G32" s="46"/>
      <c r="H32" s="47"/>
      <c r="I32" s="33"/>
      <c r="J32" s="118"/>
      <c r="K32" s="60"/>
      <c r="L32" s="33"/>
      <c r="M32" s="35"/>
      <c r="N32" s="122"/>
      <c r="O32" s="56"/>
    </row>
    <row r="33" spans="1:18" ht="21">
      <c r="A33" s="38"/>
      <c r="B33" s="40"/>
      <c r="C33" s="33"/>
      <c r="D33" s="33"/>
      <c r="E33" s="33"/>
      <c r="F33" s="46"/>
      <c r="G33" s="46"/>
      <c r="H33" s="47"/>
      <c r="I33" s="33"/>
      <c r="J33" s="118"/>
      <c r="K33" s="39"/>
      <c r="L33" s="32"/>
      <c r="M33" s="35"/>
      <c r="N33" s="122"/>
      <c r="O33" s="56"/>
      <c r="R33" s="19"/>
    </row>
    <row r="34" spans="1:18" ht="21">
      <c r="A34" s="34"/>
      <c r="B34" s="29"/>
      <c r="C34" s="33"/>
      <c r="D34" s="46"/>
      <c r="E34" s="46"/>
      <c r="F34" s="46"/>
      <c r="G34" s="46"/>
      <c r="H34" s="47"/>
      <c r="I34" s="33"/>
      <c r="J34" s="118"/>
      <c r="K34" s="33"/>
      <c r="L34" s="33"/>
      <c r="M34" s="33"/>
      <c r="N34" s="122"/>
      <c r="O34" s="56"/>
      <c r="R34" s="19"/>
    </row>
    <row r="35" spans="1:15" ht="21">
      <c r="A35" s="38"/>
      <c r="B35" s="29"/>
      <c r="C35" s="32"/>
      <c r="D35" s="46"/>
      <c r="E35" s="46"/>
      <c r="F35" s="46"/>
      <c r="G35" s="46"/>
      <c r="H35" s="47"/>
      <c r="I35" s="33"/>
      <c r="J35" s="118"/>
      <c r="K35" s="33"/>
      <c r="L35" s="32"/>
      <c r="M35" s="35"/>
      <c r="N35" s="122"/>
      <c r="O35" s="56"/>
    </row>
    <row r="36" spans="1:15" ht="21">
      <c r="A36" s="38"/>
      <c r="B36" s="29"/>
      <c r="C36" s="33"/>
      <c r="D36" s="46"/>
      <c r="E36" s="46"/>
      <c r="F36" s="46"/>
      <c r="G36" s="46"/>
      <c r="H36" s="47"/>
      <c r="I36" s="46"/>
      <c r="J36" s="118"/>
      <c r="K36" s="46"/>
      <c r="L36" s="33"/>
      <c r="M36" s="35"/>
      <c r="N36" s="122"/>
      <c r="O36" s="56"/>
    </row>
    <row r="37" spans="1:15" ht="21">
      <c r="A37" s="38"/>
      <c r="B37" s="29"/>
      <c r="C37" s="33"/>
      <c r="D37" s="46"/>
      <c r="E37" s="46"/>
      <c r="F37" s="46"/>
      <c r="G37" s="46"/>
      <c r="H37" s="120"/>
      <c r="I37" s="33"/>
      <c r="J37" s="121"/>
      <c r="K37" s="33"/>
      <c r="L37" s="33"/>
      <c r="M37" s="35"/>
      <c r="N37" s="121"/>
      <c r="O37" s="35"/>
    </row>
    <row r="38" spans="1:15" ht="21">
      <c r="A38" s="38"/>
      <c r="B38" s="29"/>
      <c r="C38" s="58"/>
      <c r="D38" s="46"/>
      <c r="E38" s="46"/>
      <c r="F38" s="46"/>
      <c r="G38" s="46"/>
      <c r="H38" s="47"/>
      <c r="I38" s="47"/>
      <c r="J38" s="118"/>
      <c r="K38" s="33"/>
      <c r="L38" s="32"/>
      <c r="M38" s="35"/>
      <c r="N38" s="122"/>
      <c r="O38" s="56"/>
    </row>
    <row r="39" spans="1:15" ht="21">
      <c r="A39" s="38"/>
      <c r="B39" s="29"/>
      <c r="C39" s="58"/>
      <c r="D39" s="46"/>
      <c r="E39" s="129"/>
      <c r="F39" s="46"/>
      <c r="G39" s="46"/>
      <c r="H39" s="47"/>
      <c r="I39" s="46"/>
      <c r="J39" s="118"/>
      <c r="K39" s="33"/>
      <c r="L39" s="33"/>
      <c r="M39" s="35"/>
      <c r="N39" s="122"/>
      <c r="O39" s="56"/>
    </row>
    <row r="40" spans="1:15" ht="21">
      <c r="A40" s="38"/>
      <c r="B40" s="29"/>
      <c r="C40" s="33"/>
      <c r="D40" s="46"/>
      <c r="E40" s="46"/>
      <c r="F40" s="46"/>
      <c r="G40" s="46"/>
      <c r="H40" s="47"/>
      <c r="I40" s="33"/>
      <c r="J40" s="118"/>
      <c r="K40" s="33"/>
      <c r="L40" s="33"/>
      <c r="M40" s="35"/>
      <c r="N40" s="122"/>
      <c r="O40" s="56"/>
    </row>
    <row r="41" spans="1:15" ht="21">
      <c r="A41" s="38"/>
      <c r="B41" s="29"/>
      <c r="C41" s="33"/>
      <c r="D41" s="46"/>
      <c r="E41" s="46"/>
      <c r="F41" s="46"/>
      <c r="G41" s="46"/>
      <c r="H41" s="47"/>
      <c r="I41" s="44"/>
      <c r="J41" s="118"/>
      <c r="K41" s="33"/>
      <c r="L41" s="33"/>
      <c r="M41" s="35"/>
      <c r="N41" s="122"/>
      <c r="O41" s="56"/>
    </row>
    <row r="42" spans="1:15" ht="21">
      <c r="A42" s="38"/>
      <c r="B42" s="29"/>
      <c r="C42" s="33"/>
      <c r="D42" s="46"/>
      <c r="E42" s="46"/>
      <c r="F42" s="46"/>
      <c r="G42" s="46"/>
      <c r="H42" s="47"/>
      <c r="I42" s="33"/>
      <c r="J42" s="118"/>
      <c r="K42" s="33"/>
      <c r="L42" s="32"/>
      <c r="M42" s="35"/>
      <c r="N42" s="122"/>
      <c r="O42" s="56"/>
    </row>
    <row r="43" spans="1:15" ht="21">
      <c r="A43" s="38"/>
      <c r="B43" s="40"/>
      <c r="C43" s="33"/>
      <c r="D43" s="46"/>
      <c r="E43" s="46"/>
      <c r="F43" s="46"/>
      <c r="G43" s="46"/>
      <c r="H43" s="47"/>
      <c r="I43" s="33"/>
      <c r="J43" s="118"/>
      <c r="K43" s="33"/>
      <c r="L43" s="33"/>
      <c r="M43" s="35"/>
      <c r="N43" s="122"/>
      <c r="O43" s="56"/>
    </row>
    <row r="44" spans="1:15" ht="21">
      <c r="A44" s="38"/>
      <c r="B44" s="40"/>
      <c r="C44" s="33"/>
      <c r="D44" s="46"/>
      <c r="E44" s="46"/>
      <c r="F44" s="46"/>
      <c r="G44" s="46"/>
      <c r="H44" s="47"/>
      <c r="I44" s="33"/>
      <c r="J44" s="118"/>
      <c r="K44" s="62"/>
      <c r="L44" s="33"/>
      <c r="M44" s="35"/>
      <c r="N44" s="122"/>
      <c r="O44" s="56"/>
    </row>
    <row r="45" spans="1:15" ht="21">
      <c r="A45" s="38"/>
      <c r="B45" s="40"/>
      <c r="C45" s="33"/>
      <c r="D45" s="46"/>
      <c r="E45" s="46"/>
      <c r="F45" s="46"/>
      <c r="G45" s="46"/>
      <c r="H45" s="47"/>
      <c r="I45" s="33"/>
      <c r="J45" s="118"/>
      <c r="K45" s="59"/>
      <c r="L45" s="33"/>
      <c r="M45" s="35"/>
      <c r="N45" s="122"/>
      <c r="O45" s="56"/>
    </row>
    <row r="46" spans="1:15" ht="21">
      <c r="A46" s="38"/>
      <c r="B46" s="40"/>
      <c r="C46" s="33"/>
      <c r="D46" s="46"/>
      <c r="E46" s="46"/>
      <c r="F46" s="46"/>
      <c r="G46" s="46"/>
      <c r="H46" s="47"/>
      <c r="I46" s="33"/>
      <c r="J46" s="118"/>
      <c r="K46" s="33"/>
      <c r="L46" s="34"/>
      <c r="M46" s="34"/>
      <c r="N46" s="122"/>
      <c r="O46" s="56"/>
    </row>
    <row r="47" spans="1:15" ht="21">
      <c r="A47" s="38"/>
      <c r="B47" s="29"/>
      <c r="C47" s="33"/>
      <c r="D47" s="46"/>
      <c r="E47" s="46"/>
      <c r="F47" s="46"/>
      <c r="G47" s="46"/>
      <c r="H47" s="47"/>
      <c r="I47" s="33"/>
      <c r="J47" s="118"/>
      <c r="K47" s="33"/>
      <c r="L47" s="33"/>
      <c r="M47" s="35"/>
      <c r="N47" s="122"/>
      <c r="O47" s="56"/>
    </row>
    <row r="48" spans="1:15" ht="21">
      <c r="A48" s="38"/>
      <c r="B48" s="40"/>
      <c r="C48" s="33"/>
      <c r="D48" s="46"/>
      <c r="E48" s="46"/>
      <c r="F48" s="46"/>
      <c r="G48" s="46"/>
      <c r="H48" s="47"/>
      <c r="I48" s="33"/>
      <c r="J48" s="118"/>
      <c r="K48" s="59"/>
      <c r="L48" s="33"/>
      <c r="M48" s="35"/>
      <c r="N48" s="122"/>
      <c r="O48" s="56"/>
    </row>
    <row r="49" spans="1:15" ht="21">
      <c r="A49" s="38"/>
      <c r="B49" s="29"/>
      <c r="C49" s="33"/>
      <c r="D49" s="46"/>
      <c r="E49" s="46"/>
      <c r="F49" s="46"/>
      <c r="G49" s="46"/>
      <c r="H49" s="47"/>
      <c r="I49" s="103"/>
      <c r="J49" s="118"/>
      <c r="K49" s="120"/>
      <c r="L49" s="33"/>
      <c r="M49" s="35"/>
      <c r="N49" s="122"/>
      <c r="O49" s="56"/>
    </row>
    <row r="50" spans="1:18" ht="21">
      <c r="A50" s="38"/>
      <c r="B50" s="29"/>
      <c r="C50" s="33"/>
      <c r="D50" s="46"/>
      <c r="E50" s="46"/>
      <c r="F50" s="46"/>
      <c r="G50" s="46"/>
      <c r="H50" s="47"/>
      <c r="I50" s="33"/>
      <c r="J50" s="118"/>
      <c r="K50" s="33"/>
      <c r="L50" s="33"/>
      <c r="M50" s="35"/>
      <c r="N50" s="122"/>
      <c r="O50" s="56"/>
      <c r="R50" s="19"/>
    </row>
    <row r="51" spans="1:15" ht="21">
      <c r="A51" s="38"/>
      <c r="B51" s="29"/>
      <c r="C51" s="33"/>
      <c r="D51" s="46"/>
      <c r="E51" s="46"/>
      <c r="F51" s="46"/>
      <c r="G51" s="46"/>
      <c r="H51" s="47"/>
      <c r="I51" s="33"/>
      <c r="J51" s="118"/>
      <c r="K51" s="59"/>
      <c r="L51" s="33"/>
      <c r="M51" s="35"/>
      <c r="N51" s="122"/>
      <c r="O51" s="56"/>
    </row>
    <row r="52" spans="1:18" ht="21">
      <c r="A52" s="38"/>
      <c r="B52" s="29"/>
      <c r="C52" s="33"/>
      <c r="D52" s="46"/>
      <c r="E52" s="46"/>
      <c r="F52" s="46"/>
      <c r="G52" s="46"/>
      <c r="H52" s="47"/>
      <c r="I52" s="33"/>
      <c r="J52" s="118"/>
      <c r="K52" s="33"/>
      <c r="L52" s="33"/>
      <c r="M52" s="35"/>
      <c r="N52" s="122"/>
      <c r="O52" s="56"/>
      <c r="R52" s="19"/>
    </row>
    <row r="53" spans="1:18" ht="21">
      <c r="A53" s="38"/>
      <c r="B53" s="40"/>
      <c r="C53" s="33"/>
      <c r="D53" s="46"/>
      <c r="E53" s="46"/>
      <c r="F53" s="46"/>
      <c r="G53" s="46"/>
      <c r="H53" s="47"/>
      <c r="I53" s="33"/>
      <c r="J53" s="118"/>
      <c r="K53" s="33"/>
      <c r="L53" s="33"/>
      <c r="M53" s="35"/>
      <c r="N53" s="122"/>
      <c r="O53" s="56"/>
      <c r="R53" s="19"/>
    </row>
    <row r="54" spans="1:15" ht="21">
      <c r="A54" s="38"/>
      <c r="B54" s="29"/>
      <c r="C54" s="33"/>
      <c r="D54" s="46"/>
      <c r="E54" s="46"/>
      <c r="F54" s="46"/>
      <c r="G54" s="46"/>
      <c r="H54" s="47"/>
      <c r="I54" s="47"/>
      <c r="J54" s="118"/>
      <c r="K54" s="33"/>
      <c r="L54" s="33"/>
      <c r="M54" s="35"/>
      <c r="N54" s="122"/>
      <c r="O54" s="56"/>
    </row>
    <row r="55" spans="1:15" ht="21">
      <c r="A55" s="38"/>
      <c r="B55" s="29"/>
      <c r="C55" s="33"/>
      <c r="D55" s="46"/>
      <c r="E55" s="46"/>
      <c r="F55" s="46"/>
      <c r="G55" s="46"/>
      <c r="H55" s="47"/>
      <c r="I55" s="33"/>
      <c r="J55" s="118"/>
      <c r="K55" s="33"/>
      <c r="L55" s="33"/>
      <c r="M55" s="35"/>
      <c r="N55" s="122"/>
      <c r="O55" s="56"/>
    </row>
    <row r="56" spans="1:15" ht="21">
      <c r="A56" s="38"/>
      <c r="B56" s="29"/>
      <c r="C56" s="33"/>
      <c r="D56" s="46"/>
      <c r="E56" s="46"/>
      <c r="F56" s="46"/>
      <c r="G56" s="46"/>
      <c r="H56" s="47"/>
      <c r="I56" s="33"/>
      <c r="J56" s="118"/>
      <c r="K56" s="33"/>
      <c r="L56" s="33"/>
      <c r="M56" s="35"/>
      <c r="N56" s="122"/>
      <c r="O56" s="56"/>
    </row>
    <row r="57" spans="1:15" ht="21">
      <c r="A57" s="38"/>
      <c r="B57" s="29"/>
      <c r="C57" s="32"/>
      <c r="D57" s="46"/>
      <c r="E57" s="46"/>
      <c r="F57" s="46"/>
      <c r="G57" s="46"/>
      <c r="H57" s="47"/>
      <c r="I57" s="33"/>
      <c r="J57" s="118"/>
      <c r="K57" s="33"/>
      <c r="L57" s="33"/>
      <c r="M57" s="35"/>
      <c r="N57" s="122"/>
      <c r="O57" s="56"/>
    </row>
    <row r="58" spans="1:15" ht="21">
      <c r="A58" s="38"/>
      <c r="B58" s="29"/>
      <c r="C58" s="33"/>
      <c r="D58" s="68"/>
      <c r="E58" s="68"/>
      <c r="F58" s="46"/>
      <c r="G58" s="46"/>
      <c r="H58" s="47"/>
      <c r="I58" s="33"/>
      <c r="J58" s="118"/>
      <c r="K58" s="33"/>
      <c r="L58" s="33"/>
      <c r="M58" s="35"/>
      <c r="N58" s="122"/>
      <c r="O58" s="56"/>
    </row>
    <row r="59" spans="1:15" ht="21">
      <c r="A59" s="38"/>
      <c r="B59" s="40"/>
      <c r="C59" s="33"/>
      <c r="D59" s="33"/>
      <c r="E59" s="33"/>
      <c r="F59" s="46"/>
      <c r="G59" s="46"/>
      <c r="H59" s="47"/>
      <c r="I59" s="33"/>
      <c r="J59" s="118"/>
      <c r="K59" s="39"/>
      <c r="L59" s="33"/>
      <c r="M59" s="35"/>
      <c r="N59" s="122"/>
      <c r="O59" s="56"/>
    </row>
    <row r="60" spans="1:15" ht="21">
      <c r="A60" s="38"/>
      <c r="B60" s="29"/>
      <c r="C60" s="33"/>
      <c r="D60" s="46"/>
      <c r="E60" s="128"/>
      <c r="F60" s="46"/>
      <c r="G60" s="46"/>
      <c r="H60" s="47"/>
      <c r="I60" s="33"/>
      <c r="J60" s="118"/>
      <c r="K60" s="33"/>
      <c r="L60" s="33"/>
      <c r="M60" s="35"/>
      <c r="N60" s="122"/>
      <c r="O60" s="56"/>
    </row>
    <row r="61" spans="1:15" ht="21">
      <c r="A61" s="38"/>
      <c r="B61" s="29"/>
      <c r="C61" s="33"/>
      <c r="D61" s="46"/>
      <c r="E61" s="46"/>
      <c r="F61" s="46"/>
      <c r="G61" s="46"/>
      <c r="H61" s="47"/>
      <c r="I61" s="33"/>
      <c r="J61" s="118"/>
      <c r="K61" s="35"/>
      <c r="L61" s="33"/>
      <c r="M61" s="35"/>
      <c r="N61" s="122"/>
      <c r="O61" s="56"/>
    </row>
    <row r="62" spans="1:15" ht="21">
      <c r="A62" s="38"/>
      <c r="B62" s="29"/>
      <c r="C62" s="33"/>
      <c r="D62" s="46"/>
      <c r="E62" s="128"/>
      <c r="F62" s="46"/>
      <c r="G62" s="46"/>
      <c r="H62" s="47"/>
      <c r="I62" s="33"/>
      <c r="J62" s="118"/>
      <c r="K62" s="33"/>
      <c r="L62" s="33"/>
      <c r="M62" s="35"/>
      <c r="N62" s="122"/>
      <c r="O62" s="56"/>
    </row>
    <row r="63" spans="1:15" ht="21">
      <c r="A63" s="38"/>
      <c r="B63" s="29"/>
      <c r="C63" s="33"/>
      <c r="D63" s="46"/>
      <c r="E63" s="46"/>
      <c r="F63" s="46"/>
      <c r="G63" s="46"/>
      <c r="H63" s="47"/>
      <c r="I63" s="33"/>
      <c r="J63" s="118"/>
      <c r="K63" s="33"/>
      <c r="L63" s="33"/>
      <c r="M63" s="35"/>
      <c r="N63" s="122"/>
      <c r="O63" s="56"/>
    </row>
    <row r="64" spans="1:15" ht="21">
      <c r="A64" s="38"/>
      <c r="B64" s="51"/>
      <c r="C64" s="46"/>
      <c r="D64" s="46"/>
      <c r="E64" s="46"/>
      <c r="F64" s="46"/>
      <c r="G64" s="46"/>
      <c r="H64" s="47"/>
      <c r="I64" s="46"/>
      <c r="J64" s="118"/>
      <c r="K64" s="61"/>
      <c r="L64" s="33"/>
      <c r="M64" s="35"/>
      <c r="N64" s="122"/>
      <c r="O64" s="56"/>
    </row>
    <row r="65" spans="1:15" ht="21">
      <c r="A65" s="38"/>
      <c r="B65" s="29"/>
      <c r="C65" s="33"/>
      <c r="D65" s="46"/>
      <c r="E65" s="46"/>
      <c r="F65" s="46"/>
      <c r="G65" s="46"/>
      <c r="H65" s="47"/>
      <c r="I65" s="33"/>
      <c r="J65" s="118"/>
      <c r="K65" s="33"/>
      <c r="L65" s="33"/>
      <c r="M65" s="35"/>
      <c r="N65" s="122"/>
      <c r="O65" s="56"/>
    </row>
    <row r="66" spans="1:15" ht="21">
      <c r="A66" s="38"/>
      <c r="B66" s="29"/>
      <c r="C66" s="33"/>
      <c r="D66" s="46"/>
      <c r="E66" s="46"/>
      <c r="F66" s="46"/>
      <c r="G66" s="46"/>
      <c r="H66" s="47"/>
      <c r="I66" s="33"/>
      <c r="J66" s="118"/>
      <c r="K66" s="33"/>
      <c r="L66" s="33"/>
      <c r="M66" s="35"/>
      <c r="N66" s="122"/>
      <c r="O66" s="56"/>
    </row>
    <row r="67" spans="1:15" ht="21">
      <c r="A67" s="38"/>
      <c r="B67" s="29"/>
      <c r="C67" s="33"/>
      <c r="D67" s="46"/>
      <c r="E67" s="46"/>
      <c r="F67" s="46"/>
      <c r="G67" s="46"/>
      <c r="H67" s="47"/>
      <c r="I67" s="33"/>
      <c r="J67" s="118"/>
      <c r="K67" s="33"/>
      <c r="L67" s="33"/>
      <c r="M67" s="35"/>
      <c r="N67" s="122"/>
      <c r="O67" s="56"/>
    </row>
    <row r="68" spans="1:15" ht="21">
      <c r="A68" s="38"/>
      <c r="B68" s="40"/>
      <c r="C68" s="33"/>
      <c r="D68" s="46"/>
      <c r="E68" s="46"/>
      <c r="F68" s="46"/>
      <c r="G68" s="46"/>
      <c r="H68" s="47"/>
      <c r="I68" s="33"/>
      <c r="J68" s="118"/>
      <c r="K68" s="33"/>
      <c r="L68" s="33"/>
      <c r="M68" s="35"/>
      <c r="N68" s="122"/>
      <c r="O68" s="56"/>
    </row>
    <row r="69" spans="1:15" ht="21">
      <c r="A69" s="38"/>
      <c r="B69" s="29"/>
      <c r="C69" s="33"/>
      <c r="D69" s="46"/>
      <c r="E69" s="46"/>
      <c r="F69" s="46"/>
      <c r="G69" s="46"/>
      <c r="H69" s="47"/>
      <c r="I69" s="46"/>
      <c r="J69" s="118"/>
      <c r="K69" s="46"/>
      <c r="L69" s="33"/>
      <c r="M69" s="33"/>
      <c r="N69" s="122"/>
      <c r="O69" s="56"/>
    </row>
    <row r="70" spans="1:15" ht="21">
      <c r="A70" s="38"/>
      <c r="B70" s="29"/>
      <c r="C70" s="33"/>
      <c r="D70" s="46"/>
      <c r="E70" s="46"/>
      <c r="F70" s="46"/>
      <c r="G70" s="46"/>
      <c r="H70" s="47"/>
      <c r="I70" s="33"/>
      <c r="J70" s="118"/>
      <c r="K70" s="33"/>
      <c r="L70" s="33"/>
      <c r="M70" s="35"/>
      <c r="N70" s="122"/>
      <c r="O70" s="56"/>
    </row>
    <row r="71" spans="1:15" ht="21">
      <c r="A71" s="38"/>
      <c r="B71" s="29"/>
      <c r="C71" s="33"/>
      <c r="D71" s="46"/>
      <c r="E71" s="46"/>
      <c r="F71" s="46"/>
      <c r="G71" s="46"/>
      <c r="H71" s="47"/>
      <c r="I71" s="33"/>
      <c r="J71" s="118"/>
      <c r="K71" s="33"/>
      <c r="L71" s="33"/>
      <c r="M71" s="35"/>
      <c r="N71" s="122"/>
      <c r="O71" s="56"/>
    </row>
    <row r="72" spans="1:15" ht="21">
      <c r="A72" s="38"/>
      <c r="B72" s="29"/>
      <c r="C72" s="33"/>
      <c r="D72" s="46"/>
      <c r="E72" s="46"/>
      <c r="F72" s="46"/>
      <c r="G72" s="46"/>
      <c r="H72" s="47"/>
      <c r="I72" s="33"/>
      <c r="J72" s="118"/>
      <c r="K72" s="33"/>
      <c r="L72" s="33"/>
      <c r="M72" s="35"/>
      <c r="N72" s="122"/>
      <c r="O72" s="56"/>
    </row>
    <row r="73" spans="1:18" ht="21">
      <c r="A73" s="38"/>
      <c r="B73" s="40"/>
      <c r="C73" s="38"/>
      <c r="D73" s="33"/>
      <c r="E73" s="33"/>
      <c r="F73" s="46"/>
      <c r="G73" s="46"/>
      <c r="H73" s="47"/>
      <c r="I73" s="33"/>
      <c r="J73" s="118"/>
      <c r="K73" s="39"/>
      <c r="L73" s="33"/>
      <c r="M73" s="35"/>
      <c r="N73" s="122"/>
      <c r="O73" s="56"/>
      <c r="R73" s="19"/>
    </row>
    <row r="74" spans="1:15" ht="21">
      <c r="A74" s="38"/>
      <c r="B74" s="40"/>
      <c r="C74" s="38"/>
      <c r="D74" s="33"/>
      <c r="E74" s="33"/>
      <c r="F74" s="46"/>
      <c r="G74" s="46"/>
      <c r="H74" s="47"/>
      <c r="I74" s="33"/>
      <c r="J74" s="118"/>
      <c r="K74" s="39"/>
      <c r="L74" s="33"/>
      <c r="M74" s="35"/>
      <c r="N74" s="122"/>
      <c r="O74" s="56"/>
    </row>
    <row r="75" spans="1:18" ht="21">
      <c r="A75" s="38"/>
      <c r="B75" s="29"/>
      <c r="C75" s="33"/>
      <c r="D75" s="46"/>
      <c r="E75" s="46"/>
      <c r="F75" s="46"/>
      <c r="G75" s="46"/>
      <c r="H75" s="47"/>
      <c r="I75" s="33"/>
      <c r="J75" s="118"/>
      <c r="K75" s="62"/>
      <c r="L75" s="33"/>
      <c r="M75" s="35"/>
      <c r="N75" s="122"/>
      <c r="O75" s="56"/>
      <c r="R75" s="19"/>
    </row>
    <row r="76" spans="1:18" ht="21">
      <c r="A76" s="38"/>
      <c r="B76" s="29"/>
      <c r="C76" s="33"/>
      <c r="D76" s="46"/>
      <c r="E76" s="46"/>
      <c r="F76" s="46"/>
      <c r="G76" s="46"/>
      <c r="H76" s="47"/>
      <c r="I76" s="46"/>
      <c r="J76" s="118"/>
      <c r="K76" s="46"/>
      <c r="L76" s="33"/>
      <c r="M76" s="33"/>
      <c r="N76" s="122"/>
      <c r="O76" s="36"/>
      <c r="R76" s="19"/>
    </row>
    <row r="77" spans="1:15" ht="21">
      <c r="A77" s="38"/>
      <c r="B77" s="29"/>
      <c r="C77" s="33"/>
      <c r="D77" s="46"/>
      <c r="E77" s="46"/>
      <c r="F77" s="46"/>
      <c r="G77" s="46"/>
      <c r="H77" s="120"/>
      <c r="I77" s="33"/>
      <c r="J77" s="121"/>
      <c r="K77" s="33"/>
      <c r="L77" s="33"/>
      <c r="M77" s="35"/>
      <c r="N77" s="121"/>
      <c r="O77" s="35"/>
    </row>
    <row r="78" spans="1:15" ht="21">
      <c r="A78" s="38"/>
      <c r="B78" s="29"/>
      <c r="C78" s="33"/>
      <c r="D78" s="68"/>
      <c r="E78" s="68"/>
      <c r="F78" s="46"/>
      <c r="G78" s="46"/>
      <c r="H78" s="47"/>
      <c r="I78" s="33"/>
      <c r="J78" s="118"/>
      <c r="K78" s="33"/>
      <c r="L78" s="33"/>
      <c r="M78" s="35"/>
      <c r="N78" s="122"/>
      <c r="O78" s="56"/>
    </row>
    <row r="79" spans="1:15" ht="21">
      <c r="A79" s="38"/>
      <c r="B79" s="29"/>
      <c r="C79" s="33"/>
      <c r="D79" s="68"/>
      <c r="E79" s="68"/>
      <c r="F79" s="46"/>
      <c r="G79" s="46"/>
      <c r="H79" s="47"/>
      <c r="I79" s="33"/>
      <c r="J79" s="118"/>
      <c r="K79" s="33"/>
      <c r="L79" s="33"/>
      <c r="M79" s="35"/>
      <c r="N79" s="122"/>
      <c r="O79" s="56"/>
    </row>
    <row r="80" spans="1:15" ht="21">
      <c r="A80" s="38"/>
      <c r="B80" s="40"/>
      <c r="C80" s="33"/>
      <c r="D80" s="46"/>
      <c r="E80" s="46"/>
      <c r="F80" s="46"/>
      <c r="G80" s="46"/>
      <c r="H80" s="47"/>
      <c r="I80" s="46"/>
      <c r="J80" s="118"/>
      <c r="K80" s="46"/>
      <c r="L80" s="33"/>
      <c r="M80" s="33"/>
      <c r="N80" s="122"/>
      <c r="O80" s="56"/>
    </row>
    <row r="81" spans="1:15" ht="21">
      <c r="A81" s="38"/>
      <c r="B81" s="29"/>
      <c r="C81" s="33"/>
      <c r="D81" s="46"/>
      <c r="E81" s="46"/>
      <c r="F81" s="46"/>
      <c r="G81" s="46"/>
      <c r="H81" s="47"/>
      <c r="I81" s="33"/>
      <c r="J81" s="118"/>
      <c r="K81" s="33"/>
      <c r="L81" s="33"/>
      <c r="M81" s="35"/>
      <c r="N81" s="122"/>
      <c r="O81" s="56"/>
    </row>
    <row r="82" spans="1:15" ht="21">
      <c r="A82" s="38"/>
      <c r="B82" s="29"/>
      <c r="C82" s="32"/>
      <c r="D82" s="46"/>
      <c r="E82" s="46"/>
      <c r="F82" s="46"/>
      <c r="G82" s="46"/>
      <c r="H82" s="47"/>
      <c r="I82" s="33"/>
      <c r="J82" s="118"/>
      <c r="K82" s="33"/>
      <c r="L82" s="33"/>
      <c r="M82" s="35"/>
      <c r="N82" s="122"/>
      <c r="O82" s="56"/>
    </row>
    <row r="83" spans="1:15" ht="21">
      <c r="A83" s="38"/>
      <c r="B83" s="29"/>
      <c r="C83" s="33"/>
      <c r="D83" s="46"/>
      <c r="E83" s="129"/>
      <c r="F83" s="46"/>
      <c r="G83" s="46"/>
      <c r="H83" s="47"/>
      <c r="I83" s="33"/>
      <c r="J83" s="118"/>
      <c r="K83" s="33"/>
      <c r="L83" s="33"/>
      <c r="M83" s="35"/>
      <c r="N83" s="122"/>
      <c r="O83" s="56"/>
    </row>
    <row r="84" spans="1:15" ht="21">
      <c r="A84" s="38"/>
      <c r="B84" s="29"/>
      <c r="C84" s="30"/>
      <c r="D84" s="46"/>
      <c r="E84" s="46"/>
      <c r="F84" s="46"/>
      <c r="G84" s="46"/>
      <c r="H84" s="47"/>
      <c r="I84" s="33"/>
      <c r="J84" s="118"/>
      <c r="K84" s="33"/>
      <c r="L84" s="33"/>
      <c r="M84" s="35"/>
      <c r="N84" s="122"/>
      <c r="O84" s="56"/>
    </row>
    <row r="85" spans="1:15" ht="21">
      <c r="A85" s="38"/>
      <c r="B85" s="40"/>
      <c r="C85" s="30"/>
      <c r="D85" s="46"/>
      <c r="E85" s="46"/>
      <c r="F85" s="46"/>
      <c r="G85" s="46"/>
      <c r="H85" s="47"/>
      <c r="I85" s="33"/>
      <c r="J85" s="118"/>
      <c r="K85" s="132"/>
      <c r="L85" s="33"/>
      <c r="M85" s="35"/>
      <c r="N85" s="122"/>
      <c r="O85" s="56"/>
    </row>
    <row r="86" spans="1:15" ht="21">
      <c r="A86" s="38"/>
      <c r="B86" s="29"/>
      <c r="C86" s="33"/>
      <c r="D86" s="46"/>
      <c r="E86" s="46"/>
      <c r="F86" s="46"/>
      <c r="G86" s="46"/>
      <c r="H86" s="47"/>
      <c r="I86" s="33"/>
      <c r="J86" s="118"/>
      <c r="K86" s="33"/>
      <c r="L86" s="33"/>
      <c r="M86" s="33"/>
      <c r="N86" s="122"/>
      <c r="O86" s="56"/>
    </row>
    <row r="87" spans="1:15" ht="21">
      <c r="A87" s="38"/>
      <c r="B87" s="29"/>
      <c r="C87" s="33"/>
      <c r="D87" s="46"/>
      <c r="E87" s="46"/>
      <c r="F87" s="46"/>
      <c r="G87" s="46"/>
      <c r="H87" s="47"/>
      <c r="I87" s="46"/>
      <c r="J87" s="118"/>
      <c r="K87" s="46"/>
      <c r="L87" s="33"/>
      <c r="M87" s="35"/>
      <c r="N87" s="122"/>
      <c r="O87" s="56"/>
    </row>
    <row r="88" spans="1:15" ht="21">
      <c r="A88" s="38"/>
      <c r="B88" s="29"/>
      <c r="C88" s="33"/>
      <c r="D88" s="46"/>
      <c r="E88" s="46"/>
      <c r="F88" s="46"/>
      <c r="G88" s="46"/>
      <c r="H88" s="47"/>
      <c r="I88" s="33"/>
      <c r="J88" s="118"/>
      <c r="K88" s="63"/>
      <c r="L88" s="33"/>
      <c r="M88" s="35"/>
      <c r="N88" s="122"/>
      <c r="O88" s="56"/>
    </row>
    <row r="89" spans="1:15" ht="21">
      <c r="A89" s="38"/>
      <c r="B89" s="29"/>
      <c r="C89" s="58"/>
      <c r="D89" s="46"/>
      <c r="E89" s="46"/>
      <c r="F89" s="46"/>
      <c r="G89" s="46"/>
      <c r="H89" s="47"/>
      <c r="I89" s="33"/>
      <c r="J89" s="118"/>
      <c r="K89" s="33"/>
      <c r="L89" s="33"/>
      <c r="M89" s="35"/>
      <c r="N89" s="122"/>
      <c r="O89" s="56"/>
    </row>
    <row r="90" spans="1:15" ht="21">
      <c r="A90" s="38"/>
      <c r="B90" s="40"/>
      <c r="C90" s="33"/>
      <c r="D90" s="46"/>
      <c r="E90" s="46"/>
      <c r="F90" s="46"/>
      <c r="G90" s="46"/>
      <c r="H90" s="47"/>
      <c r="I90" s="119"/>
      <c r="J90" s="118"/>
      <c r="K90" s="39"/>
      <c r="L90" s="33"/>
      <c r="M90" s="35"/>
      <c r="N90" s="122"/>
      <c r="O90" s="56"/>
    </row>
    <row r="91" spans="1:15" ht="21">
      <c r="A91" s="38"/>
      <c r="B91" s="29"/>
      <c r="C91" s="33"/>
      <c r="D91" s="46"/>
      <c r="E91" s="46"/>
      <c r="F91" s="46"/>
      <c r="G91" s="46"/>
      <c r="H91" s="47"/>
      <c r="I91" s="33"/>
      <c r="J91" s="118"/>
      <c r="K91" s="33"/>
      <c r="L91" s="33"/>
      <c r="M91" s="35"/>
      <c r="N91" s="122"/>
      <c r="O91" s="56"/>
    </row>
    <row r="92" spans="1:15" ht="21">
      <c r="A92" s="38"/>
      <c r="B92" s="29"/>
      <c r="C92" s="33"/>
      <c r="D92" s="46"/>
      <c r="E92" s="46"/>
      <c r="F92" s="46"/>
      <c r="G92" s="46"/>
      <c r="H92" s="47"/>
      <c r="I92" s="33"/>
      <c r="J92" s="118"/>
      <c r="K92" s="33"/>
      <c r="L92" s="33"/>
      <c r="M92" s="33"/>
      <c r="N92" s="122"/>
      <c r="O92" s="56"/>
    </row>
    <row r="93" spans="1:15" ht="21">
      <c r="A93" s="38"/>
      <c r="B93" s="40"/>
      <c r="C93" s="76"/>
      <c r="D93" s="33"/>
      <c r="E93" s="33"/>
      <c r="F93" s="46"/>
      <c r="G93" s="46"/>
      <c r="H93" s="47"/>
      <c r="I93" s="33"/>
      <c r="J93" s="118"/>
      <c r="K93" s="39"/>
      <c r="L93" s="33"/>
      <c r="M93" s="35"/>
      <c r="N93" s="122"/>
      <c r="O93" s="56"/>
    </row>
    <row r="94" spans="1:18" ht="21">
      <c r="A94" s="38"/>
      <c r="B94" s="29"/>
      <c r="C94" s="58"/>
      <c r="D94" s="46"/>
      <c r="E94" s="46"/>
      <c r="F94" s="46"/>
      <c r="G94" s="46"/>
      <c r="H94" s="47"/>
      <c r="I94" s="149"/>
      <c r="J94" s="118"/>
      <c r="K94" s="61"/>
      <c r="L94" s="33"/>
      <c r="M94" s="35"/>
      <c r="N94" s="122"/>
      <c r="O94" s="56"/>
      <c r="R94" s="19"/>
    </row>
    <row r="95" spans="1:15" ht="21">
      <c r="A95" s="38"/>
      <c r="B95" s="29"/>
      <c r="C95" s="33"/>
      <c r="D95" s="46"/>
      <c r="E95" s="46"/>
      <c r="F95" s="46"/>
      <c r="G95" s="46"/>
      <c r="H95" s="47"/>
      <c r="I95" s="33"/>
      <c r="J95" s="118"/>
      <c r="K95" s="33"/>
      <c r="L95" s="33"/>
      <c r="M95" s="35"/>
      <c r="N95" s="122"/>
      <c r="O95" s="56"/>
    </row>
    <row r="96" spans="1:18" ht="21">
      <c r="A96" s="38"/>
      <c r="B96" s="29"/>
      <c r="C96" s="33"/>
      <c r="D96" s="46"/>
      <c r="E96" s="46"/>
      <c r="F96" s="46"/>
      <c r="G96" s="46"/>
      <c r="H96" s="47"/>
      <c r="I96" s="46"/>
      <c r="J96" s="118"/>
      <c r="K96" s="46"/>
      <c r="L96" s="33"/>
      <c r="M96" s="35"/>
      <c r="N96" s="122"/>
      <c r="O96" s="56"/>
      <c r="R96" s="19"/>
    </row>
    <row r="97" spans="1:18" ht="21">
      <c r="A97" s="38"/>
      <c r="B97" s="29"/>
      <c r="C97" s="33"/>
      <c r="D97" s="46"/>
      <c r="E97" s="129"/>
      <c r="F97" s="46"/>
      <c r="G97" s="46"/>
      <c r="H97" s="47"/>
      <c r="I97" s="33"/>
      <c r="J97" s="118"/>
      <c r="K97" s="33"/>
      <c r="L97" s="33"/>
      <c r="M97" s="35"/>
      <c r="N97" s="122"/>
      <c r="O97" s="56"/>
      <c r="R97" s="19"/>
    </row>
    <row r="98" spans="1:15" ht="21">
      <c r="A98" s="38"/>
      <c r="B98" s="40"/>
      <c r="C98" s="73"/>
      <c r="D98" s="46"/>
      <c r="E98" s="46"/>
      <c r="F98" s="46"/>
      <c r="G98" s="46"/>
      <c r="H98" s="47"/>
      <c r="I98" s="33"/>
      <c r="J98" s="118"/>
      <c r="K98" s="39"/>
      <c r="L98" s="33"/>
      <c r="M98" s="33"/>
      <c r="N98" s="122"/>
      <c r="O98" s="56"/>
    </row>
    <row r="99" spans="1:15" ht="21">
      <c r="A99" s="38"/>
      <c r="B99" s="53"/>
      <c r="C99" s="33"/>
      <c r="D99" s="46"/>
      <c r="E99" s="46"/>
      <c r="F99" s="46"/>
      <c r="G99" s="46"/>
      <c r="H99" s="47"/>
      <c r="I99" s="33"/>
      <c r="J99" s="118"/>
      <c r="K99" s="33"/>
      <c r="L99" s="32"/>
      <c r="M99" s="32"/>
      <c r="N99" s="122"/>
      <c r="O99" s="56"/>
    </row>
    <row r="100" spans="1:15" ht="21">
      <c r="A100" s="38"/>
      <c r="B100" s="29"/>
      <c r="C100" s="33"/>
      <c r="D100" s="46"/>
      <c r="E100" s="46"/>
      <c r="F100" s="46"/>
      <c r="G100" s="46"/>
      <c r="H100" s="47"/>
      <c r="I100" s="33"/>
      <c r="J100" s="118"/>
      <c r="K100" s="33"/>
      <c r="L100" s="33"/>
      <c r="M100" s="35"/>
      <c r="N100" s="122"/>
      <c r="O100" s="56"/>
    </row>
    <row r="101" spans="1:15" ht="21">
      <c r="A101" s="38"/>
      <c r="B101" s="29"/>
      <c r="C101" s="33"/>
      <c r="D101" s="46"/>
      <c r="E101" s="129"/>
      <c r="F101" s="46"/>
      <c r="G101" s="46"/>
      <c r="H101" s="47"/>
      <c r="I101" s="33"/>
      <c r="J101" s="118"/>
      <c r="K101" s="33"/>
      <c r="L101" s="33"/>
      <c r="M101" s="35"/>
      <c r="N101" s="122"/>
      <c r="O101" s="56"/>
    </row>
    <row r="102" spans="1:15" ht="21">
      <c r="A102" s="38"/>
      <c r="B102" s="29"/>
      <c r="C102" s="33"/>
      <c r="D102" s="46"/>
      <c r="E102" s="46"/>
      <c r="F102" s="46"/>
      <c r="G102" s="46"/>
      <c r="H102" s="47"/>
      <c r="I102" s="46"/>
      <c r="J102" s="118"/>
      <c r="K102" s="46"/>
      <c r="L102" s="33"/>
      <c r="M102" s="35"/>
      <c r="N102" s="122"/>
      <c r="O102" s="56"/>
    </row>
    <row r="103" spans="1:15" ht="21">
      <c r="A103" s="38"/>
      <c r="B103" s="29"/>
      <c r="C103" s="33"/>
      <c r="D103" s="46"/>
      <c r="E103" s="129"/>
      <c r="F103" s="46"/>
      <c r="G103" s="46"/>
      <c r="H103" s="47"/>
      <c r="I103" s="33"/>
      <c r="J103" s="118"/>
      <c r="K103" s="33"/>
      <c r="L103" s="33"/>
      <c r="M103" s="35"/>
      <c r="N103" s="122"/>
      <c r="O103" s="56"/>
    </row>
    <row r="104" spans="1:15" ht="21">
      <c r="A104" s="38"/>
      <c r="B104" s="29"/>
      <c r="C104" s="33"/>
      <c r="D104" s="46"/>
      <c r="E104" s="46"/>
      <c r="F104" s="46"/>
      <c r="G104" s="46"/>
      <c r="H104" s="47"/>
      <c r="I104" s="46"/>
      <c r="J104" s="118"/>
      <c r="K104" s="46"/>
      <c r="L104" s="33"/>
      <c r="M104" s="35"/>
      <c r="N104" s="122"/>
      <c r="O104" s="56"/>
    </row>
    <row r="105" spans="1:15" ht="21">
      <c r="A105" s="38"/>
      <c r="B105" s="29"/>
      <c r="C105" s="33"/>
      <c r="D105" s="46"/>
      <c r="E105" s="46"/>
      <c r="F105" s="46"/>
      <c r="G105" s="46"/>
      <c r="H105" s="47"/>
      <c r="I105" s="33"/>
      <c r="J105" s="118"/>
      <c r="K105" s="33"/>
      <c r="L105" s="33"/>
      <c r="M105" s="35"/>
      <c r="N105" s="122"/>
      <c r="O105" s="56"/>
    </row>
    <row r="106" spans="1:15" ht="21">
      <c r="A106" s="38"/>
      <c r="B106" s="29"/>
      <c r="C106" s="33"/>
      <c r="D106" s="46"/>
      <c r="E106" s="46"/>
      <c r="F106" s="46"/>
      <c r="G106" s="46"/>
      <c r="H106" s="47"/>
      <c r="I106" s="33"/>
      <c r="J106" s="118"/>
      <c r="K106" s="33"/>
      <c r="L106" s="33"/>
      <c r="M106" s="35"/>
      <c r="N106" s="122"/>
      <c r="O106" s="56"/>
    </row>
    <row r="107" spans="1:15" ht="21">
      <c r="A107" s="38"/>
      <c r="B107" s="29"/>
      <c r="C107" s="33"/>
      <c r="D107" s="46"/>
      <c r="E107" s="46"/>
      <c r="F107" s="46"/>
      <c r="G107" s="46"/>
      <c r="H107" s="47"/>
      <c r="I107" s="33"/>
      <c r="J107" s="118"/>
      <c r="K107" s="33"/>
      <c r="L107" s="33"/>
      <c r="M107" s="35"/>
      <c r="N107" s="122"/>
      <c r="O107" s="56"/>
    </row>
    <row r="108" spans="1:15" ht="21">
      <c r="A108" s="38"/>
      <c r="B108" s="29"/>
      <c r="C108" s="32"/>
      <c r="D108" s="46"/>
      <c r="E108" s="46"/>
      <c r="F108" s="46"/>
      <c r="G108" s="46"/>
      <c r="H108" s="47"/>
      <c r="I108" s="46"/>
      <c r="J108" s="118"/>
      <c r="K108" s="46"/>
      <c r="L108" s="33"/>
      <c r="M108" s="35"/>
      <c r="N108" s="122"/>
      <c r="O108" s="56"/>
    </row>
    <row r="109" spans="1:15" ht="21">
      <c r="A109" s="38"/>
      <c r="B109" s="29"/>
      <c r="C109" s="33"/>
      <c r="D109" s="46"/>
      <c r="E109" s="46"/>
      <c r="F109" s="46"/>
      <c r="G109" s="46"/>
      <c r="H109" s="47"/>
      <c r="I109" s="33"/>
      <c r="J109" s="118"/>
      <c r="K109" s="59"/>
      <c r="L109" s="33"/>
      <c r="M109" s="35"/>
      <c r="N109" s="122"/>
      <c r="O109" s="56"/>
    </row>
    <row r="110" spans="1:15" ht="21">
      <c r="A110" s="38"/>
      <c r="B110" s="29"/>
      <c r="C110" s="32"/>
      <c r="D110" s="46"/>
      <c r="E110" s="46"/>
      <c r="F110" s="46"/>
      <c r="G110" s="46"/>
      <c r="H110" s="47"/>
      <c r="I110" s="33"/>
      <c r="J110" s="118"/>
      <c r="K110" s="33"/>
      <c r="L110" s="33"/>
      <c r="M110" s="33"/>
      <c r="N110" s="122"/>
      <c r="O110" s="56"/>
    </row>
    <row r="111" spans="1:15" ht="21">
      <c r="A111" s="38"/>
      <c r="B111" s="29"/>
      <c r="C111" s="33"/>
      <c r="D111" s="46"/>
      <c r="E111" s="46"/>
      <c r="F111" s="46"/>
      <c r="G111" s="46"/>
      <c r="H111" s="47"/>
      <c r="I111" s="46"/>
      <c r="J111" s="118"/>
      <c r="K111" s="46"/>
      <c r="L111" s="33"/>
      <c r="M111" s="35"/>
      <c r="N111" s="122"/>
      <c r="O111" s="56"/>
    </row>
    <row r="112" spans="1:15" ht="21">
      <c r="A112" s="38"/>
      <c r="B112" s="29"/>
      <c r="C112" s="33"/>
      <c r="D112" s="46"/>
      <c r="E112" s="128"/>
      <c r="F112" s="46"/>
      <c r="G112" s="46"/>
      <c r="H112" s="47"/>
      <c r="I112" s="33"/>
      <c r="J112" s="118"/>
      <c r="K112" s="33"/>
      <c r="L112" s="33"/>
      <c r="M112" s="35"/>
      <c r="N112" s="122"/>
      <c r="O112" s="56"/>
    </row>
    <row r="113" spans="1:15" ht="21">
      <c r="A113" s="38"/>
      <c r="B113" s="29"/>
      <c r="C113" s="33"/>
      <c r="D113" s="46"/>
      <c r="E113" s="46"/>
      <c r="F113" s="46"/>
      <c r="G113" s="46"/>
      <c r="H113" s="47"/>
      <c r="I113" s="33"/>
      <c r="J113" s="118"/>
      <c r="K113" s="33"/>
      <c r="L113" s="33"/>
      <c r="M113" s="35"/>
      <c r="N113" s="122"/>
      <c r="O113" s="56"/>
    </row>
    <row r="114" spans="1:15" ht="21">
      <c r="A114" s="38"/>
      <c r="B114" s="29"/>
      <c r="C114" s="33"/>
      <c r="D114" s="46"/>
      <c r="E114" s="128"/>
      <c r="F114" s="46"/>
      <c r="G114" s="46"/>
      <c r="H114" s="47"/>
      <c r="I114" s="33"/>
      <c r="J114" s="118"/>
      <c r="K114" s="33"/>
      <c r="L114" s="33"/>
      <c r="M114" s="35"/>
      <c r="N114" s="122"/>
      <c r="O114" s="56"/>
    </row>
    <row r="115" spans="1:15" ht="21">
      <c r="A115" s="38"/>
      <c r="B115" s="40"/>
      <c r="C115" s="33"/>
      <c r="D115" s="46"/>
      <c r="E115" s="46"/>
      <c r="F115" s="46"/>
      <c r="G115" s="46"/>
      <c r="H115" s="47"/>
      <c r="I115" s="33"/>
      <c r="J115" s="118"/>
      <c r="K115" s="61"/>
      <c r="L115" s="33"/>
      <c r="M115" s="35"/>
      <c r="N115" s="122"/>
      <c r="O115" s="56"/>
    </row>
    <row r="116" spans="1:15" ht="21">
      <c r="A116" s="38"/>
      <c r="B116" s="29"/>
      <c r="C116" s="33"/>
      <c r="D116" s="46"/>
      <c r="E116" s="46"/>
      <c r="F116" s="46"/>
      <c r="G116" s="46"/>
      <c r="H116" s="47"/>
      <c r="I116" s="33"/>
      <c r="J116" s="118"/>
      <c r="K116" s="33"/>
      <c r="L116" s="33"/>
      <c r="M116" s="35"/>
      <c r="N116" s="122"/>
      <c r="O116" s="56"/>
    </row>
    <row r="117" spans="1:15" ht="21">
      <c r="A117" s="38"/>
      <c r="B117" s="29"/>
      <c r="C117" s="33"/>
      <c r="D117" s="46"/>
      <c r="E117" s="46"/>
      <c r="F117" s="46"/>
      <c r="G117" s="46"/>
      <c r="H117" s="47"/>
      <c r="I117" s="33"/>
      <c r="J117" s="118"/>
      <c r="K117" s="33"/>
      <c r="L117" s="33"/>
      <c r="M117" s="35"/>
      <c r="N117" s="122"/>
      <c r="O117" s="56"/>
    </row>
    <row r="118" spans="1:18" ht="21">
      <c r="A118" s="38"/>
      <c r="B118" s="40"/>
      <c r="C118" s="33"/>
      <c r="D118" s="46"/>
      <c r="E118" s="128"/>
      <c r="F118" s="46"/>
      <c r="G118" s="46"/>
      <c r="H118" s="47"/>
      <c r="I118" s="33"/>
      <c r="J118" s="118"/>
      <c r="K118" s="59"/>
      <c r="L118" s="33"/>
      <c r="M118" s="33"/>
      <c r="N118" s="122"/>
      <c r="O118" s="56"/>
      <c r="R118" s="19"/>
    </row>
    <row r="119" spans="1:18" ht="21">
      <c r="A119" s="38"/>
      <c r="B119" s="29"/>
      <c r="C119" s="33"/>
      <c r="D119" s="46"/>
      <c r="E119" s="46"/>
      <c r="F119" s="46"/>
      <c r="G119" s="46"/>
      <c r="H119" s="47"/>
      <c r="I119" s="103"/>
      <c r="J119" s="118"/>
      <c r="K119" s="33"/>
      <c r="L119" s="33"/>
      <c r="M119" s="35"/>
      <c r="N119" s="122"/>
      <c r="O119" s="56"/>
      <c r="R119" s="19"/>
    </row>
    <row r="120" spans="1:15" ht="21">
      <c r="A120" s="38"/>
      <c r="B120" s="29"/>
      <c r="C120" s="33"/>
      <c r="D120" s="46"/>
      <c r="E120" s="46"/>
      <c r="F120" s="46"/>
      <c r="G120" s="46"/>
      <c r="H120" s="47"/>
      <c r="I120" s="33"/>
      <c r="J120" s="118"/>
      <c r="K120" s="33"/>
      <c r="L120" s="33"/>
      <c r="M120" s="35"/>
      <c r="N120" s="122"/>
      <c r="O120" s="56"/>
    </row>
    <row r="121" spans="1:15" ht="21">
      <c r="A121" s="38"/>
      <c r="B121" s="29"/>
      <c r="C121" s="33"/>
      <c r="D121" s="46"/>
      <c r="E121" s="46"/>
      <c r="F121" s="46"/>
      <c r="G121" s="46"/>
      <c r="H121" s="47"/>
      <c r="I121" s="33"/>
      <c r="J121" s="118"/>
      <c r="K121" s="33"/>
      <c r="L121" s="33"/>
      <c r="M121" s="35"/>
      <c r="N121" s="122"/>
      <c r="O121" s="56"/>
    </row>
    <row r="122" spans="1:15" ht="21">
      <c r="A122" s="38"/>
      <c r="B122" s="40"/>
      <c r="C122" s="33"/>
      <c r="D122" s="46"/>
      <c r="E122" s="46"/>
      <c r="F122" s="46"/>
      <c r="G122" s="46"/>
      <c r="H122" s="47"/>
      <c r="I122" s="33"/>
      <c r="J122" s="118"/>
      <c r="K122" s="33"/>
      <c r="L122" s="33"/>
      <c r="M122" s="35"/>
      <c r="N122" s="122"/>
      <c r="O122" s="56"/>
    </row>
    <row r="123" spans="1:15" ht="21">
      <c r="A123" s="38"/>
      <c r="B123" s="29"/>
      <c r="C123" s="33"/>
      <c r="D123" s="46"/>
      <c r="E123" s="46"/>
      <c r="F123" s="46"/>
      <c r="G123" s="46"/>
      <c r="H123" s="47"/>
      <c r="I123" s="33"/>
      <c r="J123" s="118"/>
      <c r="K123" s="33"/>
      <c r="L123" s="33"/>
      <c r="M123" s="35"/>
      <c r="N123" s="122"/>
      <c r="O123" s="56"/>
    </row>
    <row r="124" spans="1:15" ht="21">
      <c r="A124" s="38"/>
      <c r="B124" s="29"/>
      <c r="C124" s="33"/>
      <c r="D124" s="46"/>
      <c r="E124" s="46"/>
      <c r="F124" s="46"/>
      <c r="G124" s="46"/>
      <c r="H124" s="47"/>
      <c r="I124" s="33"/>
      <c r="J124" s="118"/>
      <c r="K124" s="59"/>
      <c r="L124" s="33"/>
      <c r="M124" s="35"/>
      <c r="N124" s="122"/>
      <c r="O124" s="56"/>
    </row>
    <row r="125" spans="1:15" ht="21">
      <c r="A125" s="38"/>
      <c r="B125" s="29"/>
      <c r="C125" s="33"/>
      <c r="D125" s="46"/>
      <c r="E125" s="128"/>
      <c r="F125" s="46"/>
      <c r="G125" s="46"/>
      <c r="H125" s="47"/>
      <c r="I125" s="33"/>
      <c r="J125" s="118"/>
      <c r="K125" s="33"/>
      <c r="L125" s="33"/>
      <c r="M125" s="35"/>
      <c r="N125" s="122"/>
      <c r="O125" s="56"/>
    </row>
    <row r="126" spans="1:17" s="55" customFormat="1" ht="21">
      <c r="A126" s="38"/>
      <c r="B126" s="29"/>
      <c r="C126" s="33"/>
      <c r="D126" s="46"/>
      <c r="E126" s="46"/>
      <c r="F126" s="46"/>
      <c r="G126" s="46"/>
      <c r="H126" s="47"/>
      <c r="I126" s="46"/>
      <c r="J126" s="118"/>
      <c r="K126" s="46"/>
      <c r="L126" s="33"/>
      <c r="M126" s="35"/>
      <c r="N126" s="122"/>
      <c r="O126" s="56"/>
      <c r="Q126" s="92"/>
    </row>
    <row r="127" spans="1:15" ht="21">
      <c r="A127" s="38"/>
      <c r="B127" s="29"/>
      <c r="C127" s="33"/>
      <c r="D127" s="46"/>
      <c r="E127" s="46"/>
      <c r="F127" s="46"/>
      <c r="G127" s="46"/>
      <c r="H127" s="47"/>
      <c r="I127" s="33"/>
      <c r="J127" s="118"/>
      <c r="K127" s="33"/>
      <c r="L127" s="33"/>
      <c r="M127" s="35"/>
      <c r="N127" s="122"/>
      <c r="O127" s="56"/>
    </row>
    <row r="128" spans="1:15" ht="21">
      <c r="A128" s="38"/>
      <c r="B128" s="29"/>
      <c r="C128" s="33"/>
      <c r="D128" s="46"/>
      <c r="E128" s="46"/>
      <c r="F128" s="46"/>
      <c r="G128" s="46"/>
      <c r="H128" s="47"/>
      <c r="I128" s="33"/>
      <c r="J128" s="118"/>
      <c r="K128" s="33"/>
      <c r="L128" s="33"/>
      <c r="M128" s="35"/>
      <c r="N128" s="122"/>
      <c r="O128" s="56"/>
    </row>
    <row r="129" spans="1:15" ht="21">
      <c r="A129" s="38"/>
      <c r="B129" s="29"/>
      <c r="C129" s="33"/>
      <c r="D129" s="46"/>
      <c r="E129" s="46"/>
      <c r="F129" s="46"/>
      <c r="G129" s="46"/>
      <c r="H129" s="47"/>
      <c r="I129" s="33"/>
      <c r="J129" s="118"/>
      <c r="K129" s="33"/>
      <c r="L129" s="33"/>
      <c r="M129" s="35"/>
      <c r="N129" s="122"/>
      <c r="O129" s="56"/>
    </row>
    <row r="130" spans="1:15" ht="21">
      <c r="A130" s="38"/>
      <c r="B130" s="29"/>
      <c r="C130" s="33"/>
      <c r="D130" s="46"/>
      <c r="E130" s="46"/>
      <c r="F130" s="46"/>
      <c r="G130" s="46"/>
      <c r="H130" s="47"/>
      <c r="I130" s="33"/>
      <c r="J130" s="118"/>
      <c r="K130" s="33"/>
      <c r="L130" s="33"/>
      <c r="M130" s="35"/>
      <c r="N130" s="122"/>
      <c r="O130" s="56"/>
    </row>
    <row r="131" spans="1:15" ht="21">
      <c r="A131" s="38"/>
      <c r="B131" s="29"/>
      <c r="C131" s="33"/>
      <c r="D131" s="46"/>
      <c r="E131" s="46"/>
      <c r="F131" s="46"/>
      <c r="G131" s="46"/>
      <c r="H131" s="47"/>
      <c r="I131" s="33"/>
      <c r="J131" s="118"/>
      <c r="K131" s="33"/>
      <c r="L131" s="33"/>
      <c r="M131" s="35"/>
      <c r="N131" s="122"/>
      <c r="O131" s="56"/>
    </row>
    <row r="132" spans="1:18" ht="21">
      <c r="A132" s="38"/>
      <c r="B132" s="29"/>
      <c r="C132" s="33"/>
      <c r="D132" s="46"/>
      <c r="E132" s="46"/>
      <c r="F132" s="46"/>
      <c r="G132" s="46"/>
      <c r="H132" s="47"/>
      <c r="I132" s="33"/>
      <c r="J132" s="118"/>
      <c r="K132" s="33"/>
      <c r="L132" s="33"/>
      <c r="M132" s="35"/>
      <c r="N132" s="122"/>
      <c r="O132" s="56"/>
      <c r="R132" s="19"/>
    </row>
    <row r="133" spans="1:15" ht="21">
      <c r="A133" s="38"/>
      <c r="B133" s="29"/>
      <c r="C133" s="33"/>
      <c r="D133" s="46"/>
      <c r="E133" s="46"/>
      <c r="F133" s="46"/>
      <c r="G133" s="46"/>
      <c r="H133" s="47"/>
      <c r="I133" s="33"/>
      <c r="J133" s="118"/>
      <c r="K133" s="33"/>
      <c r="L133" s="33"/>
      <c r="M133" s="35"/>
      <c r="N133" s="122"/>
      <c r="O133" s="56"/>
    </row>
    <row r="134" spans="1:15" ht="21">
      <c r="A134" s="38"/>
      <c r="B134" s="40"/>
      <c r="C134" s="33"/>
      <c r="D134" s="46"/>
      <c r="E134" s="46"/>
      <c r="F134" s="46"/>
      <c r="G134" s="46"/>
      <c r="H134" s="47"/>
      <c r="I134" s="33"/>
      <c r="J134" s="118"/>
      <c r="K134" s="33"/>
      <c r="L134" s="33"/>
      <c r="M134" s="35"/>
      <c r="N134" s="122"/>
      <c r="O134" s="56"/>
    </row>
    <row r="135" spans="1:15" ht="21">
      <c r="A135" s="38"/>
      <c r="B135" s="29"/>
      <c r="C135" s="33"/>
      <c r="D135" s="46"/>
      <c r="E135" s="46"/>
      <c r="F135" s="46"/>
      <c r="G135" s="46"/>
      <c r="H135" s="47"/>
      <c r="I135" s="33"/>
      <c r="J135" s="118"/>
      <c r="K135" s="33"/>
      <c r="L135" s="33"/>
      <c r="M135" s="35"/>
      <c r="N135" s="122"/>
      <c r="O135" s="56"/>
    </row>
    <row r="136" spans="1:15" ht="21">
      <c r="A136" s="38"/>
      <c r="B136" s="29"/>
      <c r="C136" s="33"/>
      <c r="D136" s="46"/>
      <c r="E136" s="46"/>
      <c r="F136" s="46"/>
      <c r="G136" s="46"/>
      <c r="H136" s="47"/>
      <c r="I136" s="33"/>
      <c r="J136" s="118"/>
      <c r="K136" s="33"/>
      <c r="L136" s="32"/>
      <c r="M136" s="35"/>
      <c r="N136" s="122"/>
      <c r="O136" s="56"/>
    </row>
    <row r="137" spans="1:15" ht="21">
      <c r="A137" s="38"/>
      <c r="B137" s="29"/>
      <c r="C137" s="33"/>
      <c r="D137" s="46"/>
      <c r="E137" s="46"/>
      <c r="F137" s="46"/>
      <c r="G137" s="46"/>
      <c r="H137" s="47"/>
      <c r="I137" s="33"/>
      <c r="J137" s="118"/>
      <c r="K137" s="33"/>
      <c r="L137" s="33"/>
      <c r="M137" s="33"/>
      <c r="N137" s="122"/>
      <c r="O137" s="56"/>
    </row>
    <row r="138" spans="1:15" ht="21">
      <c r="A138" s="38"/>
      <c r="B138" s="29"/>
      <c r="C138" s="33"/>
      <c r="D138" s="46"/>
      <c r="E138" s="46"/>
      <c r="F138" s="46"/>
      <c r="G138" s="46"/>
      <c r="H138" s="47"/>
      <c r="I138" s="47"/>
      <c r="J138" s="118"/>
      <c r="K138" s="33"/>
      <c r="L138" s="33"/>
      <c r="M138" s="35"/>
      <c r="N138" s="122"/>
      <c r="O138" s="56"/>
    </row>
    <row r="139" spans="1:15" ht="21">
      <c r="A139" s="38"/>
      <c r="B139" s="29"/>
      <c r="C139" s="33"/>
      <c r="D139" s="46"/>
      <c r="E139" s="46"/>
      <c r="F139" s="46"/>
      <c r="G139" s="46"/>
      <c r="H139" s="47"/>
      <c r="I139" s="46"/>
      <c r="J139" s="118"/>
      <c r="K139" s="46"/>
      <c r="L139" s="32"/>
      <c r="M139" s="35"/>
      <c r="N139" s="122"/>
      <c r="O139" s="56"/>
    </row>
    <row r="140" spans="1:18" ht="21">
      <c r="A140" s="38"/>
      <c r="B140" s="29"/>
      <c r="C140" s="33"/>
      <c r="D140" s="46"/>
      <c r="E140" s="46"/>
      <c r="F140" s="46"/>
      <c r="G140" s="46"/>
      <c r="H140" s="47"/>
      <c r="I140" s="33"/>
      <c r="J140" s="118"/>
      <c r="K140" s="33"/>
      <c r="L140" s="33"/>
      <c r="M140" s="35"/>
      <c r="N140" s="122"/>
      <c r="O140" s="56"/>
      <c r="R140" s="19"/>
    </row>
    <row r="141" spans="1:18" ht="21">
      <c r="A141" s="38"/>
      <c r="B141" s="29"/>
      <c r="C141" s="33"/>
      <c r="D141" s="46"/>
      <c r="E141" s="46"/>
      <c r="F141" s="46"/>
      <c r="G141" s="46"/>
      <c r="H141" s="47"/>
      <c r="I141" s="103"/>
      <c r="J141" s="118"/>
      <c r="K141" s="33"/>
      <c r="L141" s="33"/>
      <c r="M141" s="35"/>
      <c r="N141" s="122"/>
      <c r="O141" s="56"/>
      <c r="R141" s="19"/>
    </row>
    <row r="142" spans="1:15" ht="21">
      <c r="A142" s="38"/>
      <c r="B142" s="40"/>
      <c r="C142" s="33"/>
      <c r="D142" s="46"/>
      <c r="E142" s="129"/>
      <c r="F142" s="46"/>
      <c r="G142" s="46"/>
      <c r="H142" s="47"/>
      <c r="I142" s="33"/>
      <c r="J142" s="118"/>
      <c r="K142" s="59"/>
      <c r="L142" s="33"/>
      <c r="M142" s="33"/>
      <c r="N142" s="122"/>
      <c r="O142" s="56"/>
    </row>
    <row r="143" spans="1:15" ht="21">
      <c r="A143" s="38"/>
      <c r="B143" s="29"/>
      <c r="C143" s="33"/>
      <c r="D143" s="46"/>
      <c r="E143" s="46"/>
      <c r="F143" s="46"/>
      <c r="G143" s="46"/>
      <c r="H143" s="120"/>
      <c r="I143" s="33"/>
      <c r="J143" s="121"/>
      <c r="K143" s="33"/>
      <c r="L143" s="33"/>
      <c r="M143" s="33"/>
      <c r="N143" s="121"/>
      <c r="O143" s="35"/>
    </row>
    <row r="144" spans="1:15" ht="21">
      <c r="A144" s="38"/>
      <c r="B144" s="29"/>
      <c r="C144" s="33"/>
      <c r="D144" s="46"/>
      <c r="E144" s="46"/>
      <c r="F144" s="46"/>
      <c r="G144" s="46"/>
      <c r="H144" s="47"/>
      <c r="I144" s="33"/>
      <c r="J144" s="118"/>
      <c r="K144" s="33"/>
      <c r="L144" s="33"/>
      <c r="M144" s="33"/>
      <c r="N144" s="122"/>
      <c r="O144" s="56"/>
    </row>
    <row r="145" spans="1:15" ht="21">
      <c r="A145" s="38"/>
      <c r="B145" s="29"/>
      <c r="C145" s="33"/>
      <c r="D145" s="46"/>
      <c r="E145" s="46"/>
      <c r="F145" s="46"/>
      <c r="G145" s="46"/>
      <c r="H145" s="47"/>
      <c r="I145" s="33"/>
      <c r="J145" s="118"/>
      <c r="K145" s="33"/>
      <c r="L145" s="33"/>
      <c r="M145" s="35"/>
      <c r="N145" s="122"/>
      <c r="O145" s="56"/>
    </row>
    <row r="146" spans="1:15" ht="21">
      <c r="A146" s="38"/>
      <c r="B146" s="29"/>
      <c r="C146" s="30"/>
      <c r="D146" s="46"/>
      <c r="E146" s="46"/>
      <c r="F146" s="46"/>
      <c r="G146" s="46"/>
      <c r="H146" s="47"/>
      <c r="I146" s="33"/>
      <c r="J146" s="118"/>
      <c r="K146" s="33"/>
      <c r="L146" s="33"/>
      <c r="M146" s="33"/>
      <c r="N146" s="122"/>
      <c r="O146" s="56"/>
    </row>
    <row r="147" spans="1:15" ht="21">
      <c r="A147" s="38"/>
      <c r="B147" s="29"/>
      <c r="C147" s="33"/>
      <c r="D147" s="46"/>
      <c r="E147" s="46"/>
      <c r="F147" s="46"/>
      <c r="G147" s="46"/>
      <c r="H147" s="47"/>
      <c r="I147" s="46"/>
      <c r="J147" s="118"/>
      <c r="K147" s="46"/>
      <c r="L147" s="33"/>
      <c r="M147" s="35"/>
      <c r="N147" s="122"/>
      <c r="O147" s="56"/>
    </row>
    <row r="148" spans="1:15" ht="21">
      <c r="A148" s="38"/>
      <c r="B148" s="29"/>
      <c r="C148" s="30"/>
      <c r="D148" s="46"/>
      <c r="E148" s="46"/>
      <c r="F148" s="46"/>
      <c r="G148" s="46"/>
      <c r="H148" s="47"/>
      <c r="I148" s="33"/>
      <c r="J148" s="118"/>
      <c r="K148" s="33"/>
      <c r="L148" s="33"/>
      <c r="M148" s="33"/>
      <c r="N148" s="122"/>
      <c r="O148" s="56"/>
    </row>
    <row r="149" spans="1:15" ht="21">
      <c r="A149" s="38"/>
      <c r="B149" s="29"/>
      <c r="C149" s="33"/>
      <c r="D149" s="46"/>
      <c r="E149" s="46"/>
      <c r="F149" s="46"/>
      <c r="G149" s="46"/>
      <c r="H149" s="47"/>
      <c r="I149" s="33"/>
      <c r="J149" s="118"/>
      <c r="K149" s="33"/>
      <c r="L149" s="33"/>
      <c r="M149" s="35"/>
      <c r="N149" s="122"/>
      <c r="O149" s="56"/>
    </row>
    <row r="150" spans="1:15" ht="21">
      <c r="A150" s="38"/>
      <c r="B150" s="29"/>
      <c r="C150" s="33"/>
      <c r="D150" s="46"/>
      <c r="E150" s="46"/>
      <c r="F150" s="46"/>
      <c r="G150" s="46"/>
      <c r="H150" s="47"/>
      <c r="I150" s="46"/>
      <c r="J150" s="118"/>
      <c r="K150" s="46"/>
      <c r="L150" s="33"/>
      <c r="M150" s="35"/>
      <c r="N150" s="122"/>
      <c r="O150" s="56"/>
    </row>
    <row r="151" spans="1:15" ht="21">
      <c r="A151" s="38"/>
      <c r="B151" s="29"/>
      <c r="C151" s="32"/>
      <c r="D151" s="46"/>
      <c r="E151" s="128"/>
      <c r="F151" s="46"/>
      <c r="G151" s="46"/>
      <c r="H151" s="47"/>
      <c r="I151" s="33"/>
      <c r="J151" s="118"/>
      <c r="K151" s="33"/>
      <c r="L151" s="32"/>
      <c r="M151" s="35"/>
      <c r="N151" s="122"/>
      <c r="O151" s="56"/>
    </row>
    <row r="152" spans="1:15" ht="21">
      <c r="A152" s="38"/>
      <c r="B152" s="29"/>
      <c r="C152" s="33"/>
      <c r="D152" s="46"/>
      <c r="E152" s="46"/>
      <c r="F152" s="46"/>
      <c r="G152" s="46"/>
      <c r="H152" s="47"/>
      <c r="I152" s="33"/>
      <c r="J152" s="118"/>
      <c r="K152" s="33"/>
      <c r="L152" s="33"/>
      <c r="M152" s="35"/>
      <c r="N152" s="122"/>
      <c r="O152" s="56"/>
    </row>
    <row r="153" spans="1:18" ht="21">
      <c r="A153" s="38"/>
      <c r="B153" s="29"/>
      <c r="C153" s="33"/>
      <c r="D153" s="46"/>
      <c r="E153" s="46"/>
      <c r="F153" s="46"/>
      <c r="G153" s="46"/>
      <c r="H153" s="47"/>
      <c r="I153" s="33"/>
      <c r="J153" s="118"/>
      <c r="K153" s="33"/>
      <c r="L153" s="33"/>
      <c r="M153" s="35"/>
      <c r="N153" s="122"/>
      <c r="O153" s="56"/>
      <c r="R153" s="19"/>
    </row>
    <row r="154" spans="1:18" ht="21">
      <c r="A154" s="38"/>
      <c r="B154" s="29"/>
      <c r="C154" s="33"/>
      <c r="D154" s="46"/>
      <c r="E154" s="46"/>
      <c r="F154" s="46"/>
      <c r="G154" s="46"/>
      <c r="H154" s="47"/>
      <c r="I154" s="46"/>
      <c r="J154" s="118"/>
      <c r="K154" s="46"/>
      <c r="L154" s="33"/>
      <c r="M154" s="33"/>
      <c r="N154" s="122"/>
      <c r="O154" s="56"/>
      <c r="R154" s="19"/>
    </row>
    <row r="155" spans="1:18" ht="21">
      <c r="A155" s="38"/>
      <c r="B155" s="29"/>
      <c r="C155" s="33"/>
      <c r="D155" s="46"/>
      <c r="E155" s="46"/>
      <c r="F155" s="46"/>
      <c r="G155" s="46"/>
      <c r="H155" s="47"/>
      <c r="I155" s="33"/>
      <c r="J155" s="118"/>
      <c r="K155" s="33"/>
      <c r="L155" s="32"/>
      <c r="M155" s="35"/>
      <c r="N155" s="122"/>
      <c r="O155" s="56"/>
      <c r="R155" s="19"/>
    </row>
    <row r="156" spans="1:15" ht="21">
      <c r="A156" s="38"/>
      <c r="B156" s="40"/>
      <c r="C156" s="33"/>
      <c r="D156" s="33"/>
      <c r="E156" s="33"/>
      <c r="F156" s="46"/>
      <c r="G156" s="46"/>
      <c r="H156" s="47"/>
      <c r="I156" s="33"/>
      <c r="J156" s="118"/>
      <c r="K156" s="39"/>
      <c r="L156" s="33"/>
      <c r="M156" s="35"/>
      <c r="N156" s="122"/>
      <c r="O156" s="56"/>
    </row>
    <row r="157" spans="1:15" ht="21">
      <c r="A157" s="38"/>
      <c r="B157" s="29"/>
      <c r="C157" s="33"/>
      <c r="D157" s="46"/>
      <c r="E157" s="129"/>
      <c r="F157" s="46"/>
      <c r="G157" s="46"/>
      <c r="H157" s="47"/>
      <c r="I157" s="33"/>
      <c r="J157" s="118"/>
      <c r="K157" s="33"/>
      <c r="L157" s="33"/>
      <c r="M157" s="35"/>
      <c r="N157" s="122"/>
      <c r="O157" s="56"/>
    </row>
    <row r="158" spans="1:15" ht="21">
      <c r="A158" s="38"/>
      <c r="B158" s="29"/>
      <c r="C158" s="33"/>
      <c r="D158" s="46"/>
      <c r="E158" s="46"/>
      <c r="F158" s="46"/>
      <c r="G158" s="46"/>
      <c r="H158" s="47"/>
      <c r="I158" s="33"/>
      <c r="J158" s="118"/>
      <c r="K158" s="33"/>
      <c r="L158" s="33"/>
      <c r="M158" s="35"/>
      <c r="N158" s="122"/>
      <c r="O158" s="56"/>
    </row>
    <row r="159" spans="1:15" ht="21">
      <c r="A159" s="38"/>
      <c r="B159" s="29"/>
      <c r="C159" s="33"/>
      <c r="D159" s="46"/>
      <c r="E159" s="46"/>
      <c r="F159" s="46"/>
      <c r="G159" s="46"/>
      <c r="H159" s="120"/>
      <c r="I159" s="33"/>
      <c r="J159" s="121"/>
      <c r="K159" s="33"/>
      <c r="L159" s="33"/>
      <c r="M159" s="35"/>
      <c r="N159" s="121"/>
      <c r="O159" s="35"/>
    </row>
    <row r="160" spans="1:15" ht="21">
      <c r="A160" s="38"/>
      <c r="B160" s="29"/>
      <c r="C160" s="33"/>
      <c r="D160" s="46"/>
      <c r="E160" s="46"/>
      <c r="F160" s="46"/>
      <c r="G160" s="46"/>
      <c r="H160" s="47"/>
      <c r="I160" s="33"/>
      <c r="J160" s="118"/>
      <c r="K160" s="33"/>
      <c r="L160" s="33"/>
      <c r="M160" s="35"/>
      <c r="N160" s="122"/>
      <c r="O160" s="56"/>
    </row>
    <row r="161" spans="1:15" ht="21">
      <c r="A161" s="38"/>
      <c r="B161" s="40"/>
      <c r="C161" s="33"/>
      <c r="D161" s="46"/>
      <c r="E161" s="46"/>
      <c r="F161" s="46"/>
      <c r="G161" s="46"/>
      <c r="H161" s="47"/>
      <c r="I161" s="33"/>
      <c r="J161" s="118"/>
      <c r="K161" s="59"/>
      <c r="L161" s="33"/>
      <c r="M161" s="35"/>
      <c r="N161" s="122"/>
      <c r="O161" s="56"/>
    </row>
    <row r="162" spans="1:15" ht="21">
      <c r="A162" s="38"/>
      <c r="B162" s="29"/>
      <c r="C162" s="33"/>
      <c r="D162" s="46"/>
      <c r="E162" s="46"/>
      <c r="F162" s="46"/>
      <c r="G162" s="46"/>
      <c r="H162" s="47"/>
      <c r="I162" s="44"/>
      <c r="J162" s="118"/>
      <c r="K162" s="33"/>
      <c r="L162" s="33"/>
      <c r="M162" s="35"/>
      <c r="N162" s="122"/>
      <c r="O162" s="56"/>
    </row>
    <row r="163" spans="1:15" ht="21">
      <c r="A163" s="38"/>
      <c r="B163" s="29"/>
      <c r="C163" s="33"/>
      <c r="D163" s="46"/>
      <c r="E163" s="46"/>
      <c r="F163" s="46"/>
      <c r="G163" s="46"/>
      <c r="H163" s="47"/>
      <c r="I163" s="46"/>
      <c r="J163" s="118"/>
      <c r="K163" s="46"/>
      <c r="L163" s="33"/>
      <c r="M163" s="35"/>
      <c r="N163" s="122"/>
      <c r="O163" s="56"/>
    </row>
    <row r="164" spans="1:15" ht="21">
      <c r="A164" s="38"/>
      <c r="B164" s="29"/>
      <c r="C164" s="32"/>
      <c r="D164" s="46"/>
      <c r="E164" s="46"/>
      <c r="F164" s="46"/>
      <c r="G164" s="46"/>
      <c r="H164" s="47"/>
      <c r="I164" s="33"/>
      <c r="J164" s="118"/>
      <c r="K164" s="33"/>
      <c r="L164" s="33"/>
      <c r="M164" s="35"/>
      <c r="N164" s="122"/>
      <c r="O164" s="56"/>
    </row>
    <row r="165" spans="1:15" ht="21">
      <c r="A165" s="38"/>
      <c r="B165" s="134"/>
      <c r="C165" s="33"/>
      <c r="D165" s="46"/>
      <c r="E165" s="46"/>
      <c r="F165" s="46"/>
      <c r="G165" s="46"/>
      <c r="H165" s="47"/>
      <c r="I165" s="33"/>
      <c r="J165" s="118"/>
      <c r="K165" s="39"/>
      <c r="L165" s="33"/>
      <c r="M165" s="35"/>
      <c r="N165" s="122"/>
      <c r="O165" s="56"/>
    </row>
    <row r="166" spans="1:15" ht="21">
      <c r="A166" s="38"/>
      <c r="B166" s="29"/>
      <c r="C166" s="33"/>
      <c r="D166" s="46"/>
      <c r="E166" s="46"/>
      <c r="F166" s="46"/>
      <c r="G166" s="46"/>
      <c r="H166" s="47"/>
      <c r="I166" s="33"/>
      <c r="J166" s="118"/>
      <c r="K166" s="33"/>
      <c r="L166" s="33"/>
      <c r="M166" s="35"/>
      <c r="N166" s="122"/>
      <c r="O166" s="56"/>
    </row>
    <row r="167" spans="1:15" ht="21">
      <c r="A167" s="38"/>
      <c r="B167" s="29"/>
      <c r="C167" s="33"/>
      <c r="D167" s="46"/>
      <c r="E167" s="46"/>
      <c r="F167" s="46"/>
      <c r="G167" s="46"/>
      <c r="H167" s="47"/>
      <c r="I167" s="33"/>
      <c r="J167" s="118"/>
      <c r="K167" s="33"/>
      <c r="L167" s="33"/>
      <c r="M167" s="35"/>
      <c r="N167" s="122"/>
      <c r="O167" s="56"/>
    </row>
    <row r="168" spans="1:15" ht="21">
      <c r="A168" s="38"/>
      <c r="B168" s="29"/>
      <c r="C168" s="33"/>
      <c r="D168" s="46"/>
      <c r="E168" s="46"/>
      <c r="F168" s="46"/>
      <c r="G168" s="46"/>
      <c r="H168" s="47"/>
      <c r="I168" s="46"/>
      <c r="J168" s="118"/>
      <c r="K168" s="46"/>
      <c r="L168" s="33"/>
      <c r="M168" s="33"/>
      <c r="N168" s="122"/>
      <c r="O168" s="56"/>
    </row>
    <row r="169" spans="1:15" ht="21">
      <c r="A169" s="38"/>
      <c r="B169" s="82"/>
      <c r="C169" s="30"/>
      <c r="D169" s="47"/>
      <c r="E169" s="47"/>
      <c r="F169" s="46"/>
      <c r="G169" s="46"/>
      <c r="H169" s="47"/>
      <c r="I169" s="32"/>
      <c r="J169" s="118"/>
      <c r="K169" s="48"/>
      <c r="L169" s="33"/>
      <c r="M169" s="35"/>
      <c r="N169" s="122"/>
      <c r="O169" s="56"/>
    </row>
    <row r="170" spans="1:15" ht="21">
      <c r="A170" s="38"/>
      <c r="B170" s="29"/>
      <c r="C170" s="32"/>
      <c r="D170" s="46"/>
      <c r="E170" s="46"/>
      <c r="F170" s="46"/>
      <c r="G170" s="46"/>
      <c r="H170" s="47"/>
      <c r="I170" s="33"/>
      <c r="J170" s="118"/>
      <c r="K170" s="33"/>
      <c r="L170" s="33"/>
      <c r="M170" s="35"/>
      <c r="N170" s="122"/>
      <c r="O170" s="56"/>
    </row>
    <row r="171" spans="1:15" ht="21">
      <c r="A171" s="38"/>
      <c r="B171" s="29"/>
      <c r="C171" s="33"/>
      <c r="D171" s="46"/>
      <c r="E171" s="129"/>
      <c r="F171" s="46"/>
      <c r="G171" s="46"/>
      <c r="H171" s="47"/>
      <c r="I171" s="114"/>
      <c r="J171" s="118"/>
      <c r="K171" s="46"/>
      <c r="L171" s="33"/>
      <c r="M171" s="35"/>
      <c r="N171" s="122"/>
      <c r="O171" s="56"/>
    </row>
    <row r="172" spans="1:15" ht="21">
      <c r="A172" s="38"/>
      <c r="B172" s="29"/>
      <c r="C172" s="33"/>
      <c r="D172" s="46"/>
      <c r="E172" s="46"/>
      <c r="F172" s="46"/>
      <c r="G172" s="46"/>
      <c r="H172" s="47"/>
      <c r="I172" s="46"/>
      <c r="J172" s="118"/>
      <c r="K172" s="46"/>
      <c r="L172" s="33"/>
      <c r="M172" s="35"/>
      <c r="N172" s="122"/>
      <c r="O172" s="56"/>
    </row>
    <row r="173" spans="1:15" ht="21">
      <c r="A173" s="38"/>
      <c r="B173" s="29"/>
      <c r="C173" s="33"/>
      <c r="D173" s="46"/>
      <c r="E173" s="46"/>
      <c r="F173" s="46"/>
      <c r="G173" s="46"/>
      <c r="H173" s="47"/>
      <c r="I173" s="46"/>
      <c r="J173" s="118"/>
      <c r="K173" s="46"/>
      <c r="L173" s="33"/>
      <c r="M173" s="33"/>
      <c r="N173" s="122"/>
      <c r="O173" s="56"/>
    </row>
    <row r="174" spans="1:15" ht="21">
      <c r="A174" s="38"/>
      <c r="B174" s="29"/>
      <c r="C174" s="33"/>
      <c r="D174" s="46"/>
      <c r="E174" s="46"/>
      <c r="F174" s="46"/>
      <c r="G174" s="46"/>
      <c r="H174" s="47"/>
      <c r="I174" s="33"/>
      <c r="J174" s="118"/>
      <c r="K174" s="33"/>
      <c r="L174" s="33"/>
      <c r="M174" s="35"/>
      <c r="N174" s="122"/>
      <c r="O174" s="56"/>
    </row>
    <row r="175" spans="1:15" ht="21">
      <c r="A175" s="38"/>
      <c r="B175" s="29"/>
      <c r="C175" s="33"/>
      <c r="D175" s="46"/>
      <c r="E175" s="46"/>
      <c r="F175" s="46"/>
      <c r="G175" s="46"/>
      <c r="H175" s="47"/>
      <c r="I175" s="33"/>
      <c r="J175" s="118"/>
      <c r="K175" s="33"/>
      <c r="L175" s="33"/>
      <c r="M175" s="35"/>
      <c r="N175" s="122"/>
      <c r="O175" s="56"/>
    </row>
    <row r="176" spans="1:18" ht="21">
      <c r="A176" s="38"/>
      <c r="B176" s="29"/>
      <c r="C176" s="33"/>
      <c r="D176" s="46"/>
      <c r="E176" s="46"/>
      <c r="F176" s="46"/>
      <c r="G176" s="46"/>
      <c r="H176" s="47"/>
      <c r="I176" s="33"/>
      <c r="J176" s="118"/>
      <c r="K176" s="33"/>
      <c r="L176" s="33"/>
      <c r="M176" s="35"/>
      <c r="N176" s="122"/>
      <c r="O176" s="56"/>
      <c r="R176" s="19"/>
    </row>
    <row r="177" spans="1:15" ht="21">
      <c r="A177" s="38"/>
      <c r="B177" s="29"/>
      <c r="C177" s="33"/>
      <c r="D177" s="46"/>
      <c r="E177" s="128"/>
      <c r="F177" s="46"/>
      <c r="G177" s="46"/>
      <c r="H177" s="47"/>
      <c r="I177" s="33"/>
      <c r="J177" s="118"/>
      <c r="K177" s="33"/>
      <c r="L177" s="33"/>
      <c r="M177" s="35"/>
      <c r="N177" s="122"/>
      <c r="O177" s="56"/>
    </row>
    <row r="178" spans="1:15" ht="21">
      <c r="A178" s="38"/>
      <c r="B178" s="40"/>
      <c r="C178" s="33"/>
      <c r="D178" s="46"/>
      <c r="E178" s="46"/>
      <c r="F178" s="46"/>
      <c r="G178" s="46"/>
      <c r="H178" s="120"/>
      <c r="I178" s="33"/>
      <c r="J178" s="121"/>
      <c r="K178" s="39"/>
      <c r="L178" s="33"/>
      <c r="M178" s="35"/>
      <c r="N178" s="121"/>
      <c r="O178" s="35"/>
    </row>
    <row r="179" spans="1:15" ht="21">
      <c r="A179" s="38"/>
      <c r="B179" s="29"/>
      <c r="C179" s="33"/>
      <c r="D179" s="46"/>
      <c r="E179" s="46"/>
      <c r="F179" s="46"/>
      <c r="G179" s="46"/>
      <c r="H179" s="47"/>
      <c r="I179" s="33"/>
      <c r="J179" s="118"/>
      <c r="K179" s="33"/>
      <c r="L179" s="33"/>
      <c r="M179" s="33"/>
      <c r="N179" s="122"/>
      <c r="O179" s="56"/>
    </row>
    <row r="180" spans="1:18" ht="21">
      <c r="A180" s="38"/>
      <c r="B180" s="29"/>
      <c r="C180" s="33"/>
      <c r="D180" s="46"/>
      <c r="E180" s="46"/>
      <c r="F180" s="46"/>
      <c r="G180" s="46"/>
      <c r="H180" s="47"/>
      <c r="I180" s="46"/>
      <c r="J180" s="118"/>
      <c r="K180" s="46"/>
      <c r="L180" s="33"/>
      <c r="M180" s="35"/>
      <c r="N180" s="122"/>
      <c r="O180" s="56"/>
      <c r="R180" s="19"/>
    </row>
    <row r="181" spans="1:18" ht="21">
      <c r="A181" s="38"/>
      <c r="B181" s="29"/>
      <c r="C181" s="33"/>
      <c r="D181" s="46"/>
      <c r="E181" s="129"/>
      <c r="F181" s="46"/>
      <c r="G181" s="46"/>
      <c r="H181" s="47"/>
      <c r="I181" s="114"/>
      <c r="J181" s="118"/>
      <c r="K181" s="33"/>
      <c r="L181" s="33"/>
      <c r="M181" s="35"/>
      <c r="N181" s="122"/>
      <c r="O181" s="56"/>
      <c r="R181" s="19"/>
    </row>
    <row r="182" spans="1:15" ht="21">
      <c r="A182" s="38"/>
      <c r="B182" s="29"/>
      <c r="C182" s="33"/>
      <c r="D182" s="46"/>
      <c r="E182" s="46"/>
      <c r="F182" s="46"/>
      <c r="G182" s="46"/>
      <c r="H182" s="47"/>
      <c r="I182" s="33"/>
      <c r="J182" s="118"/>
      <c r="K182" s="33"/>
      <c r="L182" s="33"/>
      <c r="M182" s="35"/>
      <c r="N182" s="122"/>
      <c r="O182" s="56"/>
    </row>
    <row r="183" spans="1:15" ht="21">
      <c r="A183" s="38"/>
      <c r="B183" s="40"/>
      <c r="C183" s="33"/>
      <c r="D183" s="46"/>
      <c r="E183" s="46"/>
      <c r="F183" s="46"/>
      <c r="G183" s="46"/>
      <c r="H183" s="47"/>
      <c r="I183" s="33"/>
      <c r="J183" s="118"/>
      <c r="K183" s="59"/>
      <c r="L183" s="33"/>
      <c r="M183" s="35"/>
      <c r="N183" s="122"/>
      <c r="O183" s="56"/>
    </row>
    <row r="184" spans="1:15" ht="21">
      <c r="A184" s="38"/>
      <c r="B184" s="29"/>
      <c r="C184" s="33"/>
      <c r="D184" s="46"/>
      <c r="E184" s="128"/>
      <c r="F184" s="46"/>
      <c r="G184" s="46"/>
      <c r="H184" s="47"/>
      <c r="I184" s="33"/>
      <c r="J184" s="118"/>
      <c r="K184" s="33"/>
      <c r="L184" s="33"/>
      <c r="M184" s="35"/>
      <c r="N184" s="122"/>
      <c r="O184" s="56"/>
    </row>
    <row r="185" spans="1:15" ht="21">
      <c r="A185" s="38"/>
      <c r="B185" s="29"/>
      <c r="C185" s="33"/>
      <c r="D185" s="46"/>
      <c r="E185" s="46"/>
      <c r="F185" s="46"/>
      <c r="G185" s="46"/>
      <c r="H185" s="47"/>
      <c r="I185" s="33"/>
      <c r="J185" s="118"/>
      <c r="K185" s="33"/>
      <c r="L185" s="33"/>
      <c r="M185" s="35"/>
      <c r="N185" s="122"/>
      <c r="O185" s="56"/>
    </row>
    <row r="186" spans="1:15" ht="21">
      <c r="A186" s="38"/>
      <c r="B186" s="29"/>
      <c r="C186" s="33"/>
      <c r="D186" s="46"/>
      <c r="E186" s="46"/>
      <c r="F186" s="46"/>
      <c r="G186" s="46"/>
      <c r="H186" s="47"/>
      <c r="I186" s="33"/>
      <c r="J186" s="118"/>
      <c r="K186" s="33"/>
      <c r="L186" s="33"/>
      <c r="M186" s="35"/>
      <c r="N186" s="122"/>
      <c r="O186" s="56"/>
    </row>
    <row r="187" spans="1:15" ht="21">
      <c r="A187" s="38"/>
      <c r="B187" s="29"/>
      <c r="C187" s="33"/>
      <c r="D187" s="46"/>
      <c r="E187" s="46"/>
      <c r="F187" s="46"/>
      <c r="G187" s="46"/>
      <c r="H187" s="47"/>
      <c r="I187" s="46"/>
      <c r="J187" s="118"/>
      <c r="K187" s="46"/>
      <c r="L187" s="33"/>
      <c r="M187" s="35"/>
      <c r="N187" s="122"/>
      <c r="O187" s="56"/>
    </row>
    <row r="188" spans="1:15" ht="21">
      <c r="A188" s="38"/>
      <c r="B188" s="52"/>
      <c r="C188" s="30"/>
      <c r="D188" s="46"/>
      <c r="E188" s="46"/>
      <c r="F188" s="46"/>
      <c r="G188" s="46"/>
      <c r="H188" s="47"/>
      <c r="I188" s="33"/>
      <c r="J188" s="118"/>
      <c r="K188" s="33"/>
      <c r="L188" s="33"/>
      <c r="M188" s="35"/>
      <c r="N188" s="122"/>
      <c r="O188" s="56"/>
    </row>
    <row r="189" spans="1:15" ht="21">
      <c r="A189" s="38"/>
      <c r="B189" s="29"/>
      <c r="C189" s="33"/>
      <c r="D189" s="33"/>
      <c r="E189" s="33"/>
      <c r="F189" s="46"/>
      <c r="G189" s="46"/>
      <c r="H189" s="47"/>
      <c r="I189" s="33"/>
      <c r="J189" s="118"/>
      <c r="K189" s="39"/>
      <c r="L189" s="33"/>
      <c r="M189" s="35"/>
      <c r="N189" s="122"/>
      <c r="O189" s="56"/>
    </row>
    <row r="190" spans="1:15" ht="21">
      <c r="A190" s="38"/>
      <c r="B190" s="40"/>
      <c r="C190" s="33"/>
      <c r="D190" s="46"/>
      <c r="E190" s="46"/>
      <c r="F190" s="46"/>
      <c r="G190" s="46"/>
      <c r="H190" s="47"/>
      <c r="I190" s="33"/>
      <c r="J190" s="121"/>
      <c r="K190" s="39"/>
      <c r="L190" s="33"/>
      <c r="M190" s="33"/>
      <c r="N190" s="121"/>
      <c r="O190" s="35"/>
    </row>
    <row r="191" spans="1:15" ht="21">
      <c r="A191" s="38"/>
      <c r="B191" s="135"/>
      <c r="C191" s="33"/>
      <c r="D191" s="46"/>
      <c r="E191" s="46"/>
      <c r="F191" s="46"/>
      <c r="G191" s="46"/>
      <c r="H191" s="47"/>
      <c r="I191" s="33"/>
      <c r="J191" s="118"/>
      <c r="K191" s="33"/>
      <c r="L191" s="33"/>
      <c r="M191" s="35"/>
      <c r="N191" s="122"/>
      <c r="O191" s="56"/>
    </row>
    <row r="192" spans="1:15" ht="21">
      <c r="A192" s="38"/>
      <c r="B192" s="29"/>
      <c r="C192" s="33"/>
      <c r="D192" s="46"/>
      <c r="E192" s="46"/>
      <c r="F192" s="46"/>
      <c r="G192" s="46"/>
      <c r="H192" s="47"/>
      <c r="I192" s="33"/>
      <c r="J192" s="118"/>
      <c r="K192" s="33"/>
      <c r="L192" s="33"/>
      <c r="M192" s="33"/>
      <c r="N192" s="122"/>
      <c r="O192" s="56"/>
    </row>
    <row r="193" spans="1:15" ht="21">
      <c r="A193" s="38"/>
      <c r="B193" s="29"/>
      <c r="C193" s="33"/>
      <c r="D193" s="46"/>
      <c r="E193" s="46"/>
      <c r="F193" s="46"/>
      <c r="G193" s="46"/>
      <c r="H193" s="47"/>
      <c r="I193" s="33"/>
      <c r="J193" s="118"/>
      <c r="K193" s="33"/>
      <c r="L193" s="33"/>
      <c r="M193" s="35"/>
      <c r="N193" s="122"/>
      <c r="O193" s="56"/>
    </row>
    <row r="194" spans="1:15" ht="21">
      <c r="A194" s="38"/>
      <c r="B194" s="29"/>
      <c r="C194" s="33"/>
      <c r="D194" s="46"/>
      <c r="E194" s="46"/>
      <c r="F194" s="46"/>
      <c r="G194" s="46"/>
      <c r="H194" s="47"/>
      <c r="I194" s="33"/>
      <c r="J194" s="118"/>
      <c r="K194" s="33"/>
      <c r="L194" s="33"/>
      <c r="M194" s="35"/>
      <c r="N194" s="122"/>
      <c r="O194" s="56"/>
    </row>
    <row r="195" spans="1:15" ht="21">
      <c r="A195" s="38"/>
      <c r="B195" s="29"/>
      <c r="C195" s="33"/>
      <c r="D195" s="46"/>
      <c r="E195" s="46"/>
      <c r="F195" s="46"/>
      <c r="G195" s="46"/>
      <c r="H195" s="47"/>
      <c r="I195" s="33"/>
      <c r="J195" s="118"/>
      <c r="K195" s="33"/>
      <c r="L195" s="33"/>
      <c r="M195" s="35"/>
      <c r="N195" s="122"/>
      <c r="O195" s="56"/>
    </row>
    <row r="196" spans="1:15" ht="21">
      <c r="A196" s="38"/>
      <c r="B196" s="40"/>
      <c r="C196" s="30"/>
      <c r="D196" s="47"/>
      <c r="E196" s="47"/>
      <c r="F196" s="46"/>
      <c r="G196" s="46"/>
      <c r="H196" s="47"/>
      <c r="I196" s="32"/>
      <c r="J196" s="118"/>
      <c r="K196" s="57"/>
      <c r="L196" s="32"/>
      <c r="M196" s="35"/>
      <c r="N196" s="122"/>
      <c r="O196" s="56"/>
    </row>
    <row r="197" spans="1:18" ht="21">
      <c r="A197" s="38"/>
      <c r="B197" s="29"/>
      <c r="C197" s="33"/>
      <c r="D197" s="46"/>
      <c r="E197" s="46"/>
      <c r="F197" s="46"/>
      <c r="G197" s="46"/>
      <c r="H197" s="47"/>
      <c r="I197" s="33"/>
      <c r="J197" s="118"/>
      <c r="K197" s="33"/>
      <c r="L197" s="33"/>
      <c r="M197" s="35"/>
      <c r="N197" s="122"/>
      <c r="O197" s="56"/>
      <c r="R197" s="19"/>
    </row>
    <row r="198" spans="1:15" ht="21">
      <c r="A198" s="38"/>
      <c r="B198" s="49"/>
      <c r="C198" s="38"/>
      <c r="D198" s="33"/>
      <c r="E198" s="33"/>
      <c r="F198" s="46"/>
      <c r="G198" s="46"/>
      <c r="H198" s="47"/>
      <c r="I198" s="33"/>
      <c r="J198" s="118"/>
      <c r="K198" s="39"/>
      <c r="L198" s="33"/>
      <c r="M198" s="35"/>
      <c r="N198" s="122"/>
      <c r="O198" s="56"/>
    </row>
    <row r="199" spans="1:15" ht="21">
      <c r="A199" s="38"/>
      <c r="B199" s="29"/>
      <c r="C199" s="58"/>
      <c r="D199" s="46"/>
      <c r="E199" s="46"/>
      <c r="F199" s="46"/>
      <c r="G199" s="46"/>
      <c r="H199" s="47"/>
      <c r="I199" s="33"/>
      <c r="J199" s="118"/>
      <c r="K199" s="33"/>
      <c r="L199" s="33"/>
      <c r="M199" s="33"/>
      <c r="N199" s="122"/>
      <c r="O199" s="36"/>
    </row>
    <row r="200" spans="1:15" ht="21">
      <c r="A200" s="38"/>
      <c r="B200" s="29"/>
      <c r="C200" s="33"/>
      <c r="D200" s="46"/>
      <c r="E200" s="46"/>
      <c r="F200" s="46"/>
      <c r="G200" s="46"/>
      <c r="H200" s="47"/>
      <c r="I200" s="46"/>
      <c r="J200" s="118"/>
      <c r="K200" s="46"/>
      <c r="L200" s="33"/>
      <c r="M200" s="35"/>
      <c r="N200" s="122"/>
      <c r="O200" s="56"/>
    </row>
    <row r="201" spans="1:18" ht="21">
      <c r="A201" s="38"/>
      <c r="B201" s="29"/>
      <c r="C201" s="33"/>
      <c r="D201" s="46"/>
      <c r="E201" s="46"/>
      <c r="F201" s="46"/>
      <c r="G201" s="46"/>
      <c r="H201" s="47"/>
      <c r="I201" s="33"/>
      <c r="J201" s="118"/>
      <c r="K201" s="33"/>
      <c r="L201" s="33"/>
      <c r="M201" s="35"/>
      <c r="N201" s="122"/>
      <c r="O201" s="56"/>
      <c r="R201" s="19"/>
    </row>
    <row r="202" spans="1:18" ht="21">
      <c r="A202" s="38"/>
      <c r="B202" s="29"/>
      <c r="C202" s="33"/>
      <c r="D202" s="46"/>
      <c r="E202" s="46"/>
      <c r="F202" s="46"/>
      <c r="G202" s="46"/>
      <c r="H202" s="47"/>
      <c r="I202" s="33"/>
      <c r="J202" s="118"/>
      <c r="K202" s="33"/>
      <c r="L202" s="33"/>
      <c r="M202" s="35"/>
      <c r="N202" s="122"/>
      <c r="O202" s="56"/>
      <c r="R202" s="19"/>
    </row>
    <row r="203" spans="1:15" ht="21">
      <c r="A203" s="38"/>
      <c r="B203" s="29"/>
      <c r="C203" s="33"/>
      <c r="D203" s="46"/>
      <c r="E203" s="46"/>
      <c r="F203" s="46"/>
      <c r="G203" s="46"/>
      <c r="H203" s="47"/>
      <c r="I203" s="33"/>
      <c r="J203" s="118"/>
      <c r="K203" s="33"/>
      <c r="L203" s="32"/>
      <c r="M203" s="35"/>
      <c r="N203" s="122"/>
      <c r="O203" s="56"/>
    </row>
    <row r="204" spans="1:15" ht="21">
      <c r="A204" s="38"/>
      <c r="B204" s="29"/>
      <c r="C204" s="30"/>
      <c r="D204" s="46"/>
      <c r="E204" s="46"/>
      <c r="F204" s="46"/>
      <c r="G204" s="46"/>
      <c r="H204" s="47"/>
      <c r="I204" s="33"/>
      <c r="J204" s="118"/>
      <c r="K204" s="33"/>
      <c r="L204" s="33"/>
      <c r="M204" s="35"/>
      <c r="N204" s="122"/>
      <c r="O204" s="56"/>
    </row>
    <row r="205" spans="1:15" ht="21">
      <c r="A205" s="38"/>
      <c r="B205" s="29"/>
      <c r="C205" s="33"/>
      <c r="D205" s="46"/>
      <c r="E205" s="46"/>
      <c r="F205" s="46"/>
      <c r="G205" s="46"/>
      <c r="H205" s="47"/>
      <c r="I205" s="46"/>
      <c r="J205" s="118"/>
      <c r="K205" s="46"/>
      <c r="L205" s="33"/>
      <c r="M205" s="35"/>
      <c r="N205" s="122"/>
      <c r="O205" s="56"/>
    </row>
    <row r="206" spans="1:15" ht="21">
      <c r="A206" s="38"/>
      <c r="B206" s="29"/>
      <c r="C206" s="33"/>
      <c r="D206" s="46"/>
      <c r="E206" s="46"/>
      <c r="F206" s="46"/>
      <c r="G206" s="46"/>
      <c r="H206" s="47"/>
      <c r="I206" s="33"/>
      <c r="J206" s="118"/>
      <c r="K206" s="33"/>
      <c r="L206" s="33"/>
      <c r="M206" s="35"/>
      <c r="N206" s="122"/>
      <c r="O206" s="56"/>
    </row>
    <row r="207" spans="1:15" ht="21">
      <c r="A207" s="38"/>
      <c r="B207" s="29"/>
      <c r="C207" s="33"/>
      <c r="D207" s="46"/>
      <c r="E207" s="46"/>
      <c r="F207" s="46"/>
      <c r="G207" s="46"/>
      <c r="H207" s="47"/>
      <c r="I207" s="33"/>
      <c r="J207" s="118"/>
      <c r="K207" s="33"/>
      <c r="L207" s="33"/>
      <c r="M207" s="35"/>
      <c r="N207" s="122"/>
      <c r="O207" s="56"/>
    </row>
    <row r="208" spans="1:15" ht="21">
      <c r="A208" s="38"/>
      <c r="B208" s="29"/>
      <c r="C208" s="33"/>
      <c r="D208" s="46"/>
      <c r="E208" s="46"/>
      <c r="F208" s="46"/>
      <c r="G208" s="46"/>
      <c r="H208" s="47"/>
      <c r="I208" s="33"/>
      <c r="J208" s="118"/>
      <c r="K208" s="33"/>
      <c r="L208" s="33"/>
      <c r="M208" s="35"/>
      <c r="N208" s="122"/>
      <c r="O208" s="56"/>
    </row>
    <row r="209" spans="1:15" ht="21">
      <c r="A209" s="38"/>
      <c r="B209" s="29"/>
      <c r="C209" s="33"/>
      <c r="D209" s="46"/>
      <c r="E209" s="46"/>
      <c r="F209" s="46"/>
      <c r="G209" s="46"/>
      <c r="H209" s="47"/>
      <c r="I209" s="46"/>
      <c r="J209" s="118"/>
      <c r="K209" s="46"/>
      <c r="L209" s="33"/>
      <c r="M209" s="33"/>
      <c r="N209" s="122"/>
      <c r="O209" s="56"/>
    </row>
    <row r="210" spans="1:15" ht="21">
      <c r="A210" s="38"/>
      <c r="B210" s="29"/>
      <c r="C210" s="33"/>
      <c r="D210" s="46"/>
      <c r="E210" s="46"/>
      <c r="F210" s="46"/>
      <c r="G210" s="46"/>
      <c r="H210" s="47"/>
      <c r="I210" s="46"/>
      <c r="J210" s="118"/>
      <c r="K210" s="46"/>
      <c r="L210" s="33"/>
      <c r="M210" s="35"/>
      <c r="N210" s="122"/>
      <c r="O210" s="56"/>
    </row>
    <row r="211" spans="1:15" ht="21">
      <c r="A211" s="38"/>
      <c r="B211" s="29"/>
      <c r="C211" s="33"/>
      <c r="D211" s="46"/>
      <c r="E211" s="46"/>
      <c r="F211" s="46"/>
      <c r="G211" s="46"/>
      <c r="H211" s="47"/>
      <c r="I211" s="33"/>
      <c r="J211" s="118"/>
      <c r="K211" s="33"/>
      <c r="L211" s="33"/>
      <c r="M211" s="35"/>
      <c r="N211" s="122"/>
      <c r="O211" s="56"/>
    </row>
    <row r="212" spans="1:15" ht="21">
      <c r="A212" s="38"/>
      <c r="B212" s="29"/>
      <c r="C212" s="33"/>
      <c r="D212" s="46"/>
      <c r="E212" s="46"/>
      <c r="F212" s="46"/>
      <c r="G212" s="46"/>
      <c r="H212" s="47"/>
      <c r="I212" s="33"/>
      <c r="J212" s="118"/>
      <c r="K212" s="46"/>
      <c r="L212" s="33"/>
      <c r="M212" s="33"/>
      <c r="N212" s="122"/>
      <c r="O212" s="56"/>
    </row>
    <row r="213" spans="1:15" ht="21">
      <c r="A213" s="38"/>
      <c r="B213" s="40"/>
      <c r="C213" s="33"/>
      <c r="D213" s="46"/>
      <c r="E213" s="129"/>
      <c r="F213" s="46"/>
      <c r="G213" s="46"/>
      <c r="H213" s="47"/>
      <c r="I213" s="33"/>
      <c r="J213" s="118"/>
      <c r="K213" s="59"/>
      <c r="L213" s="33"/>
      <c r="M213" s="33"/>
      <c r="N213" s="122"/>
      <c r="O213" s="56"/>
    </row>
    <row r="214" spans="1:15" ht="21">
      <c r="A214" s="38"/>
      <c r="B214" s="29"/>
      <c r="C214" s="33"/>
      <c r="D214" s="46"/>
      <c r="E214" s="46"/>
      <c r="F214" s="46"/>
      <c r="G214" s="46"/>
      <c r="H214" s="47"/>
      <c r="I214" s="33"/>
      <c r="J214" s="118"/>
      <c r="K214" s="33"/>
      <c r="L214" s="33"/>
      <c r="M214" s="35"/>
      <c r="N214" s="122"/>
      <c r="O214" s="56"/>
    </row>
    <row r="215" spans="1:15" ht="21">
      <c r="A215" s="38"/>
      <c r="B215" s="29"/>
      <c r="C215" s="33"/>
      <c r="D215" s="46"/>
      <c r="E215" s="46"/>
      <c r="F215" s="46"/>
      <c r="G215" s="46"/>
      <c r="H215" s="47"/>
      <c r="I215" s="33"/>
      <c r="J215" s="118"/>
      <c r="K215" s="121"/>
      <c r="L215" s="33"/>
      <c r="M215" s="33"/>
      <c r="N215" s="122"/>
      <c r="O215" s="36"/>
    </row>
    <row r="216" spans="1:15" ht="21">
      <c r="A216" s="38"/>
      <c r="B216" s="29"/>
      <c r="C216" s="33"/>
      <c r="D216" s="46"/>
      <c r="E216" s="128"/>
      <c r="F216" s="46"/>
      <c r="G216" s="46"/>
      <c r="H216" s="47"/>
      <c r="I216" s="33"/>
      <c r="J216" s="118"/>
      <c r="K216" s="33"/>
      <c r="L216" s="33"/>
      <c r="M216" s="35"/>
      <c r="N216" s="122"/>
      <c r="O216" s="56"/>
    </row>
    <row r="217" spans="1:15" ht="21">
      <c r="A217" s="38"/>
      <c r="B217" s="29"/>
      <c r="C217" s="33"/>
      <c r="D217" s="46"/>
      <c r="E217" s="46"/>
      <c r="F217" s="46"/>
      <c r="G217" s="46"/>
      <c r="H217" s="47"/>
      <c r="I217" s="33"/>
      <c r="J217" s="118"/>
      <c r="K217" s="33"/>
      <c r="L217" s="33"/>
      <c r="M217" s="35"/>
      <c r="N217" s="122"/>
      <c r="O217" s="56"/>
    </row>
    <row r="218" spans="1:18" ht="21">
      <c r="A218" s="38"/>
      <c r="B218" s="29"/>
      <c r="C218" s="33"/>
      <c r="D218" s="46"/>
      <c r="E218" s="46"/>
      <c r="F218" s="46"/>
      <c r="G218" s="46"/>
      <c r="H218" s="120"/>
      <c r="I218" s="33"/>
      <c r="J218" s="121"/>
      <c r="K218" s="39"/>
      <c r="L218" s="33"/>
      <c r="M218" s="33"/>
      <c r="N218" s="121"/>
      <c r="O218" s="35"/>
      <c r="R218" s="19"/>
    </row>
    <row r="219" spans="1:15" ht="21">
      <c r="A219" s="38"/>
      <c r="B219" s="29"/>
      <c r="C219" s="33"/>
      <c r="D219" s="46"/>
      <c r="E219" s="46"/>
      <c r="F219" s="46"/>
      <c r="G219" s="46"/>
      <c r="H219" s="47"/>
      <c r="I219" s="103"/>
      <c r="J219" s="118"/>
      <c r="K219" s="33"/>
      <c r="L219" s="33"/>
      <c r="M219" s="35"/>
      <c r="N219" s="122"/>
      <c r="O219" s="56"/>
    </row>
    <row r="220" spans="1:15" ht="21">
      <c r="A220" s="38"/>
      <c r="B220" s="29"/>
      <c r="C220" s="33"/>
      <c r="D220" s="46"/>
      <c r="E220" s="129"/>
      <c r="F220" s="46"/>
      <c r="G220" s="46"/>
      <c r="H220" s="47"/>
      <c r="I220" s="114"/>
      <c r="J220" s="118"/>
      <c r="K220" s="46"/>
      <c r="L220" s="33"/>
      <c r="M220" s="35"/>
      <c r="N220" s="122"/>
      <c r="O220" s="56"/>
    </row>
    <row r="221" spans="1:15" ht="21">
      <c r="A221" s="38"/>
      <c r="B221" s="29"/>
      <c r="C221" s="33"/>
      <c r="D221" s="46"/>
      <c r="E221" s="46"/>
      <c r="F221" s="46"/>
      <c r="G221" s="46"/>
      <c r="H221" s="47"/>
      <c r="I221" s="33"/>
      <c r="J221" s="118"/>
      <c r="K221" s="33"/>
      <c r="L221" s="33"/>
      <c r="M221" s="35"/>
      <c r="N221" s="122"/>
      <c r="O221" s="56"/>
    </row>
    <row r="222" spans="1:18" ht="21">
      <c r="A222" s="38"/>
      <c r="B222" s="29"/>
      <c r="C222" s="33"/>
      <c r="D222" s="46"/>
      <c r="E222" s="46"/>
      <c r="F222" s="46"/>
      <c r="G222" s="46"/>
      <c r="H222" s="47"/>
      <c r="I222" s="33"/>
      <c r="J222" s="118"/>
      <c r="K222" s="33"/>
      <c r="L222" s="33"/>
      <c r="M222" s="35"/>
      <c r="N222" s="122"/>
      <c r="O222" s="56"/>
      <c r="R222" s="19"/>
    </row>
    <row r="223" spans="1:18" ht="21">
      <c r="A223" s="38"/>
      <c r="B223" s="29"/>
      <c r="C223" s="33"/>
      <c r="D223" s="46"/>
      <c r="E223" s="46"/>
      <c r="F223" s="46"/>
      <c r="G223" s="46"/>
      <c r="H223" s="47"/>
      <c r="I223" s="46"/>
      <c r="J223" s="118"/>
      <c r="K223" s="46"/>
      <c r="L223" s="33"/>
      <c r="M223" s="33"/>
      <c r="N223" s="122"/>
      <c r="O223" s="56"/>
      <c r="R223" s="19"/>
    </row>
    <row r="224" spans="1:15" ht="21">
      <c r="A224" s="38"/>
      <c r="B224" s="29"/>
      <c r="C224" s="33"/>
      <c r="D224" s="46"/>
      <c r="E224" s="46"/>
      <c r="F224" s="46"/>
      <c r="G224" s="46"/>
      <c r="H224" s="47"/>
      <c r="I224" s="33"/>
      <c r="J224" s="118"/>
      <c r="K224" s="33"/>
      <c r="L224" s="33"/>
      <c r="M224" s="35"/>
      <c r="N224" s="122"/>
      <c r="O224" s="56"/>
    </row>
    <row r="225" spans="1:15" ht="21">
      <c r="A225" s="38"/>
      <c r="B225" s="29"/>
      <c r="C225" s="30"/>
      <c r="D225" s="33"/>
      <c r="E225" s="33"/>
      <c r="F225" s="46"/>
      <c r="G225" s="46"/>
      <c r="H225" s="47"/>
      <c r="I225" s="33"/>
      <c r="J225" s="121"/>
      <c r="K225" s="39"/>
      <c r="L225" s="33"/>
      <c r="M225" s="35"/>
      <c r="N225" s="121"/>
      <c r="O225" s="35"/>
    </row>
    <row r="226" spans="1:15" ht="21">
      <c r="A226" s="38"/>
      <c r="B226" s="138"/>
      <c r="C226" s="33"/>
      <c r="D226" s="33"/>
      <c r="E226" s="33"/>
      <c r="F226" s="46"/>
      <c r="G226" s="46"/>
      <c r="H226" s="46"/>
      <c r="I226" s="33"/>
      <c r="J226" s="121"/>
      <c r="K226" s="39"/>
      <c r="L226" s="33"/>
      <c r="M226" s="33"/>
      <c r="N226" s="121"/>
      <c r="O226" s="36"/>
    </row>
    <row r="227" spans="1:15" ht="21">
      <c r="A227" s="38"/>
      <c r="B227" s="29"/>
      <c r="C227" s="33"/>
      <c r="D227" s="46"/>
      <c r="E227" s="46"/>
      <c r="F227" s="46"/>
      <c r="G227" s="46"/>
      <c r="H227" s="47"/>
      <c r="I227" s="33"/>
      <c r="J227" s="118"/>
      <c r="K227" s="33"/>
      <c r="L227" s="33"/>
      <c r="M227" s="35"/>
      <c r="N227" s="122"/>
      <c r="O227" s="56"/>
    </row>
    <row r="228" spans="1:15" ht="21">
      <c r="A228" s="38"/>
      <c r="B228" s="29"/>
      <c r="C228" s="33"/>
      <c r="D228" s="46"/>
      <c r="E228" s="46"/>
      <c r="F228" s="46"/>
      <c r="G228" s="46"/>
      <c r="H228" s="47"/>
      <c r="I228" s="33"/>
      <c r="J228" s="118"/>
      <c r="K228" s="33"/>
      <c r="L228" s="33"/>
      <c r="M228" s="35"/>
      <c r="N228" s="122"/>
      <c r="O228" s="56"/>
    </row>
    <row r="229" spans="1:15" ht="21">
      <c r="A229" s="38"/>
      <c r="B229" s="29"/>
      <c r="C229" s="33"/>
      <c r="D229" s="46"/>
      <c r="E229" s="46"/>
      <c r="F229" s="46"/>
      <c r="G229" s="46"/>
      <c r="H229" s="47"/>
      <c r="I229" s="33"/>
      <c r="J229" s="118"/>
      <c r="K229" s="33"/>
      <c r="L229" s="33"/>
      <c r="M229" s="35"/>
      <c r="N229" s="122"/>
      <c r="O229" s="56"/>
    </row>
    <row r="230" spans="1:15" ht="21">
      <c r="A230" s="38"/>
      <c r="B230" s="29"/>
      <c r="C230" s="33"/>
      <c r="D230" s="46"/>
      <c r="E230" s="46"/>
      <c r="F230" s="46"/>
      <c r="G230" s="46"/>
      <c r="H230" s="47"/>
      <c r="I230" s="33"/>
      <c r="J230" s="118"/>
      <c r="K230" s="33"/>
      <c r="L230" s="33"/>
      <c r="M230" s="35"/>
      <c r="N230" s="122"/>
      <c r="O230" s="56"/>
    </row>
    <row r="231" spans="1:15" ht="21">
      <c r="A231" s="38"/>
      <c r="B231" s="29"/>
      <c r="C231" s="32"/>
      <c r="D231" s="46"/>
      <c r="E231" s="46"/>
      <c r="F231" s="46"/>
      <c r="G231" s="46"/>
      <c r="H231" s="47"/>
      <c r="I231" s="33"/>
      <c r="J231" s="118"/>
      <c r="K231" s="33"/>
      <c r="L231" s="33"/>
      <c r="M231" s="35"/>
      <c r="N231" s="122"/>
      <c r="O231" s="56"/>
    </row>
    <row r="232" spans="1:15" ht="21">
      <c r="A232" s="38"/>
      <c r="B232" s="52"/>
      <c r="C232" s="30"/>
      <c r="D232" s="47"/>
      <c r="E232" s="47"/>
      <c r="F232" s="46"/>
      <c r="G232" s="46"/>
      <c r="H232" s="47"/>
      <c r="I232" s="32"/>
      <c r="J232" s="118"/>
      <c r="K232" s="32"/>
      <c r="L232" s="32"/>
      <c r="M232" s="35"/>
      <c r="N232" s="122"/>
      <c r="O232" s="56"/>
    </row>
    <row r="233" spans="1:15" ht="21">
      <c r="A233" s="38"/>
      <c r="B233" s="29"/>
      <c r="C233" s="33"/>
      <c r="D233" s="46"/>
      <c r="E233" s="46"/>
      <c r="F233" s="46"/>
      <c r="G233" s="46"/>
      <c r="H233" s="47"/>
      <c r="I233" s="33"/>
      <c r="J233" s="118"/>
      <c r="K233" s="33"/>
      <c r="L233" s="33"/>
      <c r="M233" s="35"/>
      <c r="N233" s="122"/>
      <c r="O233" s="56"/>
    </row>
    <row r="234" spans="1:15" ht="21">
      <c r="A234" s="38"/>
      <c r="B234" s="29"/>
      <c r="C234" s="33"/>
      <c r="D234" s="46"/>
      <c r="E234" s="46"/>
      <c r="F234" s="46"/>
      <c r="G234" s="46"/>
      <c r="H234" s="47"/>
      <c r="I234" s="33"/>
      <c r="J234" s="118"/>
      <c r="K234" s="33"/>
      <c r="L234" s="33"/>
      <c r="M234" s="35"/>
      <c r="N234" s="122"/>
      <c r="O234" s="56"/>
    </row>
    <row r="235" spans="1:18" ht="21">
      <c r="A235" s="38"/>
      <c r="B235" s="29"/>
      <c r="C235" s="33"/>
      <c r="D235" s="46"/>
      <c r="E235" s="46"/>
      <c r="F235" s="46"/>
      <c r="G235" s="46"/>
      <c r="H235" s="47"/>
      <c r="I235" s="46"/>
      <c r="J235" s="118"/>
      <c r="K235" s="33"/>
      <c r="L235" s="33"/>
      <c r="M235" s="35"/>
      <c r="N235" s="122"/>
      <c r="O235" s="56"/>
      <c r="R235" s="19"/>
    </row>
    <row r="236" spans="1:15" ht="21">
      <c r="A236" s="38"/>
      <c r="B236" s="29"/>
      <c r="C236" s="33"/>
      <c r="D236" s="46"/>
      <c r="E236" s="46"/>
      <c r="F236" s="46"/>
      <c r="G236" s="46"/>
      <c r="H236" s="47"/>
      <c r="I236" s="46"/>
      <c r="J236" s="118"/>
      <c r="K236" s="33"/>
      <c r="L236" s="32"/>
      <c r="M236" s="35"/>
      <c r="N236" s="122"/>
      <c r="O236" s="56"/>
    </row>
    <row r="237" spans="1:15" ht="21">
      <c r="A237" s="38"/>
      <c r="B237" s="29"/>
      <c r="C237" s="33"/>
      <c r="D237" s="46"/>
      <c r="E237" s="46"/>
      <c r="F237" s="46"/>
      <c r="G237" s="46"/>
      <c r="H237" s="47"/>
      <c r="I237" s="33"/>
      <c r="J237" s="118"/>
      <c r="K237" s="33"/>
      <c r="L237" s="33"/>
      <c r="M237" s="35"/>
      <c r="N237" s="122"/>
      <c r="O237" s="56"/>
    </row>
    <row r="238" spans="1:15" ht="21">
      <c r="A238" s="38"/>
      <c r="B238" s="40"/>
      <c r="C238" s="33"/>
      <c r="D238" s="46"/>
      <c r="E238" s="46"/>
      <c r="F238" s="46"/>
      <c r="G238" s="46"/>
      <c r="H238" s="47"/>
      <c r="I238" s="33"/>
      <c r="J238" s="118"/>
      <c r="K238" s="59"/>
      <c r="L238" s="33"/>
      <c r="M238" s="33"/>
      <c r="N238" s="122"/>
      <c r="O238" s="56"/>
    </row>
    <row r="239" spans="1:15" ht="21">
      <c r="A239" s="38"/>
      <c r="B239" s="29"/>
      <c r="C239" s="33"/>
      <c r="D239" s="46"/>
      <c r="E239" s="46"/>
      <c r="F239" s="46"/>
      <c r="G239" s="46"/>
      <c r="H239" s="47"/>
      <c r="I239" s="33"/>
      <c r="J239" s="118"/>
      <c r="K239" s="33"/>
      <c r="L239" s="33"/>
      <c r="M239" s="35"/>
      <c r="N239" s="122"/>
      <c r="O239" s="56"/>
    </row>
    <row r="240" spans="1:15" ht="21">
      <c r="A240" s="38"/>
      <c r="B240" s="29"/>
      <c r="C240" s="33"/>
      <c r="D240" s="46"/>
      <c r="E240" s="46"/>
      <c r="F240" s="46"/>
      <c r="G240" s="46"/>
      <c r="H240" s="47"/>
      <c r="I240" s="33"/>
      <c r="J240" s="118"/>
      <c r="K240" s="39"/>
      <c r="L240" s="33"/>
      <c r="M240" s="33"/>
      <c r="N240" s="122"/>
      <c r="O240" s="36"/>
    </row>
    <row r="241" spans="1:15" ht="21">
      <c r="A241" s="38"/>
      <c r="B241" s="29"/>
      <c r="C241" s="33"/>
      <c r="D241" s="46"/>
      <c r="E241" s="46"/>
      <c r="F241" s="46"/>
      <c r="G241" s="46"/>
      <c r="H241" s="47"/>
      <c r="I241" s="33"/>
      <c r="J241" s="118"/>
      <c r="K241" s="33"/>
      <c r="L241" s="33"/>
      <c r="M241" s="35"/>
      <c r="N241" s="122"/>
      <c r="O241" s="56"/>
    </row>
    <row r="242" spans="1:15" ht="21">
      <c r="A242" s="38"/>
      <c r="B242" s="84"/>
      <c r="C242" s="30"/>
      <c r="D242" s="46"/>
      <c r="E242" s="46"/>
      <c r="F242" s="46"/>
      <c r="G242" s="46"/>
      <c r="H242" s="47"/>
      <c r="I242" s="33"/>
      <c r="J242" s="118"/>
      <c r="K242" s="39"/>
      <c r="L242" s="32"/>
      <c r="M242" s="35"/>
      <c r="N242" s="122"/>
      <c r="O242" s="56"/>
    </row>
    <row r="243" spans="1:18" ht="21">
      <c r="A243" s="38"/>
      <c r="B243" s="29"/>
      <c r="C243" s="33"/>
      <c r="D243" s="46"/>
      <c r="E243" s="46"/>
      <c r="F243" s="46"/>
      <c r="G243" s="46"/>
      <c r="H243" s="47"/>
      <c r="I243" s="33"/>
      <c r="J243" s="118"/>
      <c r="K243" s="33"/>
      <c r="L243" s="33"/>
      <c r="M243" s="35"/>
      <c r="N243" s="122"/>
      <c r="O243" s="56"/>
      <c r="R243" s="19"/>
    </row>
    <row r="244" spans="1:18" ht="21">
      <c r="A244" s="38"/>
      <c r="B244" s="29"/>
      <c r="C244" s="33"/>
      <c r="D244" s="46"/>
      <c r="E244" s="46"/>
      <c r="F244" s="46"/>
      <c r="G244" s="46"/>
      <c r="H244" s="47"/>
      <c r="I244" s="33"/>
      <c r="J244" s="118"/>
      <c r="K244" s="33"/>
      <c r="L244" s="33"/>
      <c r="M244" s="35"/>
      <c r="N244" s="122"/>
      <c r="O244" s="56"/>
      <c r="R244" s="19"/>
    </row>
    <row r="245" spans="1:15" ht="21">
      <c r="A245" s="38"/>
      <c r="B245" s="29"/>
      <c r="C245" s="33"/>
      <c r="D245" s="46"/>
      <c r="E245" s="46"/>
      <c r="F245" s="46"/>
      <c r="G245" s="46"/>
      <c r="H245" s="47"/>
      <c r="I245" s="33"/>
      <c r="J245" s="118"/>
      <c r="K245" s="33"/>
      <c r="L245" s="33"/>
      <c r="M245" s="35"/>
      <c r="N245" s="122"/>
      <c r="O245" s="56"/>
    </row>
    <row r="246" spans="1:15" ht="21">
      <c r="A246" s="38"/>
      <c r="B246" s="29"/>
      <c r="C246" s="33"/>
      <c r="D246" s="46"/>
      <c r="E246" s="46"/>
      <c r="F246" s="46"/>
      <c r="G246" s="46"/>
      <c r="H246" s="47"/>
      <c r="I246" s="33"/>
      <c r="J246" s="118"/>
      <c r="K246" s="33"/>
      <c r="L246" s="33"/>
      <c r="M246" s="35"/>
      <c r="N246" s="122"/>
      <c r="O246" s="56"/>
    </row>
    <row r="247" spans="1:15" ht="21">
      <c r="A247" s="38"/>
      <c r="B247" s="29"/>
      <c r="C247" s="33"/>
      <c r="D247" s="46"/>
      <c r="E247" s="46"/>
      <c r="F247" s="46"/>
      <c r="G247" s="46"/>
      <c r="H247" s="47"/>
      <c r="I247" s="33"/>
      <c r="J247" s="118"/>
      <c r="K247" s="33"/>
      <c r="L247" s="33"/>
      <c r="M247" s="35"/>
      <c r="N247" s="122"/>
      <c r="O247" s="56"/>
    </row>
    <row r="248" spans="1:15" ht="21">
      <c r="A248" s="38"/>
      <c r="B248" s="29"/>
      <c r="C248" s="33"/>
      <c r="D248" s="46"/>
      <c r="E248" s="46"/>
      <c r="F248" s="46"/>
      <c r="G248" s="46"/>
      <c r="H248" s="47"/>
      <c r="I248" s="33"/>
      <c r="J248" s="118"/>
      <c r="K248" s="33"/>
      <c r="L248" s="33"/>
      <c r="M248" s="35"/>
      <c r="N248" s="122"/>
      <c r="O248" s="56"/>
    </row>
    <row r="249" spans="1:15" ht="21">
      <c r="A249" s="38"/>
      <c r="B249" s="29"/>
      <c r="C249" s="33"/>
      <c r="D249" s="46"/>
      <c r="E249" s="46"/>
      <c r="F249" s="46"/>
      <c r="G249" s="46"/>
      <c r="H249" s="47"/>
      <c r="I249" s="33"/>
      <c r="J249" s="118"/>
      <c r="K249" s="33"/>
      <c r="L249" s="33"/>
      <c r="M249" s="35"/>
      <c r="N249" s="122"/>
      <c r="O249" s="56"/>
    </row>
    <row r="250" spans="1:15" ht="21">
      <c r="A250" s="38"/>
      <c r="B250" s="29"/>
      <c r="C250" s="33"/>
      <c r="D250" s="46"/>
      <c r="E250" s="46"/>
      <c r="F250" s="46"/>
      <c r="G250" s="46"/>
      <c r="H250" s="47"/>
      <c r="I250" s="33"/>
      <c r="J250" s="118"/>
      <c r="K250" s="33"/>
      <c r="L250" s="33"/>
      <c r="M250" s="33"/>
      <c r="N250" s="122"/>
      <c r="O250" s="56"/>
    </row>
    <row r="251" spans="1:15" ht="21">
      <c r="A251" s="38"/>
      <c r="B251" s="29"/>
      <c r="C251" s="33"/>
      <c r="D251" s="46"/>
      <c r="E251" s="129"/>
      <c r="F251" s="46"/>
      <c r="G251" s="46"/>
      <c r="H251" s="47"/>
      <c r="I251" s="33"/>
      <c r="J251" s="118"/>
      <c r="K251" s="33"/>
      <c r="L251" s="33"/>
      <c r="M251" s="35"/>
      <c r="N251" s="122"/>
      <c r="O251" s="56"/>
    </row>
    <row r="252" spans="1:15" ht="21">
      <c r="A252" s="38"/>
      <c r="B252" s="29"/>
      <c r="C252" s="33"/>
      <c r="D252" s="46"/>
      <c r="E252" s="46"/>
      <c r="F252" s="46"/>
      <c r="G252" s="46"/>
      <c r="H252" s="120"/>
      <c r="I252" s="33"/>
      <c r="J252" s="121"/>
      <c r="K252" s="33"/>
      <c r="L252" s="33"/>
      <c r="M252" s="35"/>
      <c r="N252" s="121"/>
      <c r="O252" s="35"/>
    </row>
    <row r="253" spans="1:15" ht="21">
      <c r="A253" s="38"/>
      <c r="B253" s="40"/>
      <c r="C253" s="33"/>
      <c r="D253" s="46"/>
      <c r="E253" s="46"/>
      <c r="F253" s="46"/>
      <c r="G253" s="46"/>
      <c r="H253" s="47"/>
      <c r="I253" s="33"/>
      <c r="J253" s="118"/>
      <c r="K253" s="39"/>
      <c r="L253" s="33"/>
      <c r="M253" s="33"/>
      <c r="N253" s="122"/>
      <c r="O253" s="56"/>
    </row>
    <row r="254" spans="1:15" ht="21">
      <c r="A254" s="38"/>
      <c r="B254" s="29"/>
      <c r="C254" s="33"/>
      <c r="D254" s="46"/>
      <c r="E254" s="46"/>
      <c r="F254" s="46"/>
      <c r="G254" s="46"/>
      <c r="H254" s="47"/>
      <c r="I254" s="33"/>
      <c r="J254" s="118"/>
      <c r="K254" s="33"/>
      <c r="L254" s="33"/>
      <c r="M254" s="35"/>
      <c r="N254" s="122"/>
      <c r="O254" s="56"/>
    </row>
    <row r="255" spans="1:15" ht="21">
      <c r="A255" s="38"/>
      <c r="B255" s="29"/>
      <c r="C255" s="33"/>
      <c r="D255" s="46"/>
      <c r="E255" s="46"/>
      <c r="F255" s="46"/>
      <c r="G255" s="46"/>
      <c r="H255" s="47"/>
      <c r="I255" s="33"/>
      <c r="J255" s="118"/>
      <c r="K255" s="33"/>
      <c r="L255" s="33"/>
      <c r="M255" s="35"/>
      <c r="N255" s="122"/>
      <c r="O255" s="56"/>
    </row>
    <row r="256" spans="1:18" ht="21">
      <c r="A256" s="38"/>
      <c r="B256" s="29"/>
      <c r="C256" s="33"/>
      <c r="D256" s="46"/>
      <c r="E256" s="46"/>
      <c r="F256" s="46"/>
      <c r="G256" s="46"/>
      <c r="H256" s="47"/>
      <c r="I256" s="33"/>
      <c r="J256" s="118"/>
      <c r="K256" s="33"/>
      <c r="L256" s="33"/>
      <c r="M256" s="35"/>
      <c r="N256" s="122"/>
      <c r="O256" s="56"/>
      <c r="R256" s="19"/>
    </row>
    <row r="257" spans="1:15" ht="21">
      <c r="A257" s="38"/>
      <c r="B257" s="29"/>
      <c r="C257" s="33"/>
      <c r="D257" s="46"/>
      <c r="E257" s="46"/>
      <c r="F257" s="46"/>
      <c r="G257" s="46"/>
      <c r="H257" s="47"/>
      <c r="I257" s="46"/>
      <c r="J257" s="118"/>
      <c r="K257" s="133"/>
      <c r="L257" s="33"/>
      <c r="M257" s="35"/>
      <c r="N257" s="122"/>
      <c r="O257" s="56"/>
    </row>
    <row r="258" spans="1:15" ht="21">
      <c r="A258" s="38"/>
      <c r="B258" s="29"/>
      <c r="C258" s="33"/>
      <c r="D258" s="46"/>
      <c r="E258" s="46"/>
      <c r="F258" s="46"/>
      <c r="G258" s="46"/>
      <c r="H258" s="120"/>
      <c r="I258" s="33"/>
      <c r="J258" s="121"/>
      <c r="K258" s="33"/>
      <c r="L258" s="33"/>
      <c r="M258" s="35"/>
      <c r="N258" s="121"/>
      <c r="O258" s="35"/>
    </row>
    <row r="259" spans="1:15" ht="21">
      <c r="A259" s="38"/>
      <c r="B259" s="29"/>
      <c r="C259" s="33"/>
      <c r="D259" s="46"/>
      <c r="E259" s="46"/>
      <c r="F259" s="46"/>
      <c r="G259" s="46"/>
      <c r="H259" s="47"/>
      <c r="I259" s="33"/>
      <c r="J259" s="118"/>
      <c r="K259" s="39"/>
      <c r="L259" s="33"/>
      <c r="M259" s="35"/>
      <c r="N259" s="122"/>
      <c r="O259" s="56"/>
    </row>
    <row r="260" spans="1:15" ht="21">
      <c r="A260" s="38"/>
      <c r="B260" s="29"/>
      <c r="C260" s="33"/>
      <c r="D260" s="46"/>
      <c r="E260" s="46"/>
      <c r="F260" s="46"/>
      <c r="G260" s="46"/>
      <c r="H260" s="120"/>
      <c r="I260" s="33"/>
      <c r="J260" s="121"/>
      <c r="K260" s="33"/>
      <c r="L260" s="33"/>
      <c r="M260" s="35"/>
      <c r="N260" s="121"/>
      <c r="O260" s="35"/>
    </row>
    <row r="261" spans="1:15" ht="21">
      <c r="A261" s="38"/>
      <c r="B261" s="29"/>
      <c r="C261" s="33"/>
      <c r="D261" s="46"/>
      <c r="E261" s="46"/>
      <c r="F261" s="46"/>
      <c r="G261" s="46"/>
      <c r="H261" s="47"/>
      <c r="I261" s="33"/>
      <c r="J261" s="118"/>
      <c r="K261" s="33"/>
      <c r="L261" s="33"/>
      <c r="M261" s="35"/>
      <c r="N261" s="122"/>
      <c r="O261" s="56"/>
    </row>
    <row r="262" spans="1:15" ht="21">
      <c r="A262" s="38"/>
      <c r="B262" s="138"/>
      <c r="C262" s="33"/>
      <c r="D262" s="33"/>
      <c r="E262" s="33"/>
      <c r="F262" s="46"/>
      <c r="G262" s="46"/>
      <c r="H262" s="46"/>
      <c r="I262" s="33"/>
      <c r="J262" s="121"/>
      <c r="K262" s="39"/>
      <c r="L262" s="33"/>
      <c r="M262" s="33"/>
      <c r="N262" s="121"/>
      <c r="O262" s="36"/>
    </row>
    <row r="263" spans="1:15" ht="21">
      <c r="A263" s="38"/>
      <c r="B263" s="40"/>
      <c r="C263" s="30"/>
      <c r="D263" s="33"/>
      <c r="E263" s="33"/>
      <c r="F263" s="46"/>
      <c r="G263" s="46"/>
      <c r="H263" s="120"/>
      <c r="I263" s="33"/>
      <c r="J263" s="121"/>
      <c r="K263" s="39"/>
      <c r="L263" s="33"/>
      <c r="M263" s="35"/>
      <c r="N263" s="121"/>
      <c r="O263" s="35"/>
    </row>
    <row r="264" spans="1:18" ht="21">
      <c r="A264" s="38"/>
      <c r="B264" s="29"/>
      <c r="C264" s="33"/>
      <c r="D264" s="46"/>
      <c r="E264" s="46"/>
      <c r="F264" s="46"/>
      <c r="G264" s="46"/>
      <c r="H264" s="47"/>
      <c r="I264" s="33"/>
      <c r="J264" s="118"/>
      <c r="K264" s="33"/>
      <c r="L264" s="33"/>
      <c r="M264" s="35"/>
      <c r="N264" s="122"/>
      <c r="O264" s="56"/>
      <c r="R264" s="19"/>
    </row>
    <row r="265" spans="1:18" ht="21">
      <c r="A265" s="38"/>
      <c r="B265" s="29"/>
      <c r="C265" s="33"/>
      <c r="D265" s="46"/>
      <c r="E265" s="46"/>
      <c r="F265" s="46"/>
      <c r="G265" s="46"/>
      <c r="H265" s="47"/>
      <c r="I265" s="33"/>
      <c r="J265" s="118"/>
      <c r="K265" s="33"/>
      <c r="L265" s="33"/>
      <c r="M265" s="35"/>
      <c r="N265" s="122"/>
      <c r="O265" s="56"/>
      <c r="R265" s="19"/>
    </row>
    <row r="266" spans="1:15" ht="21">
      <c r="A266" s="38"/>
      <c r="B266" s="51"/>
      <c r="C266" s="46"/>
      <c r="D266" s="46"/>
      <c r="E266" s="46"/>
      <c r="F266" s="46"/>
      <c r="G266" s="46"/>
      <c r="H266" s="47"/>
      <c r="I266" s="46"/>
      <c r="J266" s="118"/>
      <c r="K266" s="62"/>
      <c r="L266" s="33"/>
      <c r="M266" s="33"/>
      <c r="N266" s="122"/>
      <c r="O266" s="56"/>
    </row>
    <row r="267" spans="1:15" ht="21">
      <c r="A267" s="38"/>
      <c r="B267" s="29"/>
      <c r="C267" s="33"/>
      <c r="D267" s="46"/>
      <c r="E267" s="46"/>
      <c r="F267" s="46"/>
      <c r="G267" s="46"/>
      <c r="H267" s="47"/>
      <c r="I267" s="33"/>
      <c r="J267" s="118"/>
      <c r="K267" s="33"/>
      <c r="L267" s="33"/>
      <c r="M267" s="35"/>
      <c r="N267" s="122"/>
      <c r="O267" s="56"/>
    </row>
    <row r="268" spans="1:15" ht="21">
      <c r="A268" s="38"/>
      <c r="B268" s="29"/>
      <c r="C268" s="33"/>
      <c r="D268" s="46"/>
      <c r="E268" s="46"/>
      <c r="F268" s="46"/>
      <c r="G268" s="46"/>
      <c r="H268" s="47"/>
      <c r="I268" s="33"/>
      <c r="J268" s="118"/>
      <c r="K268" s="33"/>
      <c r="L268" s="33"/>
      <c r="M268" s="35"/>
      <c r="N268" s="122"/>
      <c r="O268" s="56"/>
    </row>
    <row r="269" spans="1:15" ht="21">
      <c r="A269" s="38"/>
      <c r="B269" s="29"/>
      <c r="C269" s="33"/>
      <c r="D269" s="46"/>
      <c r="E269" s="46"/>
      <c r="F269" s="46"/>
      <c r="G269" s="46"/>
      <c r="H269" s="120"/>
      <c r="I269" s="33"/>
      <c r="J269" s="121"/>
      <c r="K269" s="33"/>
      <c r="L269" s="33"/>
      <c r="M269" s="33"/>
      <c r="N269" s="121"/>
      <c r="O269" s="35"/>
    </row>
    <row r="270" spans="1:15" ht="21">
      <c r="A270" s="38"/>
      <c r="B270" s="29"/>
      <c r="C270" s="33"/>
      <c r="D270" s="46"/>
      <c r="E270" s="46"/>
      <c r="F270" s="46"/>
      <c r="G270" s="46"/>
      <c r="H270" s="47"/>
      <c r="I270" s="46"/>
      <c r="J270" s="118"/>
      <c r="K270" s="61"/>
      <c r="L270" s="33"/>
      <c r="M270" s="35"/>
      <c r="N270" s="122"/>
      <c r="O270" s="56"/>
    </row>
    <row r="271" spans="1:15" ht="21">
      <c r="A271" s="38"/>
      <c r="B271" s="29"/>
      <c r="C271" s="33"/>
      <c r="D271" s="46"/>
      <c r="E271" s="128"/>
      <c r="F271" s="46"/>
      <c r="G271" s="46"/>
      <c r="H271" s="47"/>
      <c r="I271" s="33"/>
      <c r="J271" s="118"/>
      <c r="K271" s="33"/>
      <c r="L271" s="33"/>
      <c r="M271" s="35"/>
      <c r="N271" s="122"/>
      <c r="O271" s="56"/>
    </row>
    <row r="272" spans="1:15" ht="21">
      <c r="A272" s="38"/>
      <c r="B272" s="29"/>
      <c r="C272" s="33"/>
      <c r="D272" s="46"/>
      <c r="E272" s="46"/>
      <c r="F272" s="46"/>
      <c r="G272" s="46"/>
      <c r="H272" s="47"/>
      <c r="I272" s="33"/>
      <c r="J272" s="118"/>
      <c r="K272" s="33"/>
      <c r="L272" s="32"/>
      <c r="M272" s="35"/>
      <c r="N272" s="122"/>
      <c r="O272" s="56"/>
    </row>
    <row r="273" spans="1:15" ht="21">
      <c r="A273" s="38"/>
      <c r="B273" s="29"/>
      <c r="C273" s="33"/>
      <c r="D273" s="46"/>
      <c r="E273" s="46"/>
      <c r="F273" s="46"/>
      <c r="G273" s="46"/>
      <c r="H273" s="47"/>
      <c r="I273" s="33"/>
      <c r="J273" s="118"/>
      <c r="K273" s="33"/>
      <c r="L273" s="33"/>
      <c r="M273" s="33"/>
      <c r="N273" s="122"/>
      <c r="O273" s="36"/>
    </row>
    <row r="274" spans="1:15" ht="21">
      <c r="A274" s="38"/>
      <c r="B274" s="29"/>
      <c r="C274" s="33"/>
      <c r="D274" s="46"/>
      <c r="E274" s="46"/>
      <c r="F274" s="46"/>
      <c r="G274" s="46"/>
      <c r="H274" s="47"/>
      <c r="I274" s="33"/>
      <c r="J274" s="118"/>
      <c r="K274" s="33"/>
      <c r="L274" s="33"/>
      <c r="M274" s="35"/>
      <c r="N274" s="122"/>
      <c r="O274" s="56"/>
    </row>
    <row r="275" spans="1:15" ht="21">
      <c r="A275" s="38"/>
      <c r="B275" s="29"/>
      <c r="C275" s="33"/>
      <c r="D275" s="46"/>
      <c r="E275" s="46"/>
      <c r="F275" s="46"/>
      <c r="G275" s="46"/>
      <c r="H275" s="47"/>
      <c r="I275" s="33"/>
      <c r="J275" s="118"/>
      <c r="K275" s="33"/>
      <c r="L275" s="33"/>
      <c r="M275" s="35"/>
      <c r="N275" s="122"/>
      <c r="O275" s="56"/>
    </row>
    <row r="276" spans="1:15" ht="21">
      <c r="A276" s="38"/>
      <c r="B276" s="52"/>
      <c r="C276" s="30"/>
      <c r="D276" s="46"/>
      <c r="E276" s="46"/>
      <c r="F276" s="46"/>
      <c r="G276" s="46"/>
      <c r="H276" s="120"/>
      <c r="I276" s="33"/>
      <c r="J276" s="121"/>
      <c r="K276" s="33"/>
      <c r="L276" s="33"/>
      <c r="M276" s="35"/>
      <c r="N276" s="121"/>
      <c r="O276" s="35"/>
    </row>
    <row r="277" spans="1:15" ht="21">
      <c r="A277" s="38"/>
      <c r="B277" s="29"/>
      <c r="C277" s="33"/>
      <c r="D277" s="46"/>
      <c r="E277" s="46"/>
      <c r="F277" s="46"/>
      <c r="G277" s="46"/>
      <c r="H277" s="120"/>
      <c r="I277" s="103"/>
      <c r="J277" s="121"/>
      <c r="K277" s="33"/>
      <c r="L277" s="33"/>
      <c r="M277" s="35"/>
      <c r="N277" s="121"/>
      <c r="O277" s="35"/>
    </row>
    <row r="278" spans="1:15" ht="21">
      <c r="A278" s="38"/>
      <c r="B278" s="29"/>
      <c r="C278" s="33"/>
      <c r="D278" s="46"/>
      <c r="E278" s="46"/>
      <c r="F278" s="46"/>
      <c r="G278" s="46"/>
      <c r="H278" s="47"/>
      <c r="I278" s="33"/>
      <c r="J278" s="118"/>
      <c r="K278" s="33"/>
      <c r="L278" s="33"/>
      <c r="M278" s="35"/>
      <c r="N278" s="122"/>
      <c r="O278" s="56"/>
    </row>
    <row r="279" spans="1:18" ht="21">
      <c r="A279" s="38"/>
      <c r="B279" s="29"/>
      <c r="C279" s="33"/>
      <c r="D279" s="46"/>
      <c r="E279" s="46"/>
      <c r="F279" s="46"/>
      <c r="G279" s="46"/>
      <c r="H279" s="47"/>
      <c r="I279" s="33"/>
      <c r="J279" s="118"/>
      <c r="K279" s="33"/>
      <c r="L279" s="33"/>
      <c r="M279" s="35"/>
      <c r="N279" s="122"/>
      <c r="O279" s="56"/>
      <c r="R279" s="19"/>
    </row>
    <row r="280" spans="1:15" ht="21">
      <c r="A280" s="38"/>
      <c r="B280" s="40"/>
      <c r="C280" s="33"/>
      <c r="D280" s="33"/>
      <c r="E280" s="33"/>
      <c r="F280" s="46"/>
      <c r="G280" s="46"/>
      <c r="H280" s="47"/>
      <c r="I280" s="33"/>
      <c r="J280" s="118"/>
      <c r="K280" s="39"/>
      <c r="L280" s="33"/>
      <c r="M280" s="33"/>
      <c r="N280" s="122"/>
      <c r="O280" s="36"/>
    </row>
    <row r="281" spans="1:15" ht="21">
      <c r="A281" s="38"/>
      <c r="B281" s="40"/>
      <c r="C281" s="38"/>
      <c r="D281" s="33"/>
      <c r="E281" s="33"/>
      <c r="F281" s="46"/>
      <c r="G281" s="46"/>
      <c r="H281" s="120"/>
      <c r="I281" s="33"/>
      <c r="J281" s="118"/>
      <c r="K281" s="39"/>
      <c r="L281" s="34"/>
      <c r="M281" s="34"/>
      <c r="N281" s="122"/>
      <c r="O281" s="35"/>
    </row>
    <row r="282" spans="1:15" ht="21">
      <c r="A282" s="38"/>
      <c r="B282" s="29"/>
      <c r="C282" s="32"/>
      <c r="D282" s="46"/>
      <c r="E282" s="46"/>
      <c r="F282" s="46"/>
      <c r="G282" s="46"/>
      <c r="H282" s="47"/>
      <c r="I282" s="33"/>
      <c r="J282" s="118"/>
      <c r="K282" s="33"/>
      <c r="L282" s="32"/>
      <c r="M282" s="35"/>
      <c r="N282" s="122"/>
      <c r="O282" s="56"/>
    </row>
    <row r="283" spans="1:15" ht="21">
      <c r="A283" s="38"/>
      <c r="B283" s="29"/>
      <c r="C283" s="33"/>
      <c r="D283" s="46"/>
      <c r="E283" s="46"/>
      <c r="F283" s="46"/>
      <c r="G283" s="46"/>
      <c r="H283" s="47"/>
      <c r="I283" s="46"/>
      <c r="J283" s="118"/>
      <c r="K283" s="46"/>
      <c r="L283" s="33"/>
      <c r="M283" s="35"/>
      <c r="N283" s="122"/>
      <c r="O283" s="56"/>
    </row>
    <row r="284" spans="1:15" ht="21">
      <c r="A284" s="38"/>
      <c r="B284" s="52"/>
      <c r="C284" s="33"/>
      <c r="D284" s="46"/>
      <c r="E284" s="46"/>
      <c r="F284" s="46"/>
      <c r="G284" s="46"/>
      <c r="H284" s="47"/>
      <c r="I284" s="33"/>
      <c r="J284" s="118"/>
      <c r="K284" s="33"/>
      <c r="L284" s="33"/>
      <c r="M284" s="35"/>
      <c r="N284" s="122"/>
      <c r="O284" s="56"/>
    </row>
    <row r="285" spans="1:15" ht="21">
      <c r="A285" s="38"/>
      <c r="B285" s="29"/>
      <c r="C285" s="33"/>
      <c r="D285" s="46"/>
      <c r="E285" s="46"/>
      <c r="F285" s="46"/>
      <c r="G285" s="46"/>
      <c r="H285" s="47"/>
      <c r="I285" s="33"/>
      <c r="J285" s="118"/>
      <c r="K285" s="33"/>
      <c r="L285" s="33"/>
      <c r="M285" s="35"/>
      <c r="N285" s="122"/>
      <c r="O285" s="56"/>
    </row>
    <row r="286" spans="1:15" ht="21">
      <c r="A286" s="38"/>
      <c r="B286" s="29"/>
      <c r="C286" s="58"/>
      <c r="D286" s="46"/>
      <c r="E286" s="46"/>
      <c r="F286" s="46"/>
      <c r="G286" s="46"/>
      <c r="H286" s="47"/>
      <c r="I286" s="33"/>
      <c r="J286" s="118"/>
      <c r="K286" s="33"/>
      <c r="L286" s="32"/>
      <c r="M286" s="35"/>
      <c r="N286" s="122"/>
      <c r="O286" s="56"/>
    </row>
    <row r="287" spans="1:18" ht="21">
      <c r="A287" s="38"/>
      <c r="B287" s="29"/>
      <c r="C287" s="33"/>
      <c r="D287" s="46"/>
      <c r="E287" s="46"/>
      <c r="F287" s="46"/>
      <c r="G287" s="46"/>
      <c r="H287" s="47"/>
      <c r="I287" s="33"/>
      <c r="J287" s="118"/>
      <c r="K287" s="33"/>
      <c r="L287" s="33"/>
      <c r="M287" s="35"/>
      <c r="N287" s="122"/>
      <c r="O287" s="56"/>
      <c r="R287" s="19"/>
    </row>
    <row r="288" spans="1:18" ht="21">
      <c r="A288" s="38"/>
      <c r="B288" s="29"/>
      <c r="C288" s="33"/>
      <c r="D288" s="46"/>
      <c r="E288" s="46"/>
      <c r="F288" s="46"/>
      <c r="G288" s="46"/>
      <c r="H288" s="47"/>
      <c r="I288" s="46"/>
      <c r="J288" s="118"/>
      <c r="K288" s="33"/>
      <c r="L288" s="33"/>
      <c r="M288" s="35"/>
      <c r="N288" s="122"/>
      <c r="O288" s="56"/>
      <c r="R288" s="19"/>
    </row>
    <row r="289" spans="1:15" ht="21">
      <c r="A289" s="38"/>
      <c r="B289" s="29"/>
      <c r="C289" s="33"/>
      <c r="D289" s="46"/>
      <c r="E289" s="46"/>
      <c r="F289" s="46"/>
      <c r="G289" s="46"/>
      <c r="H289" s="47"/>
      <c r="I289" s="33"/>
      <c r="J289" s="118"/>
      <c r="K289" s="62"/>
      <c r="L289" s="33"/>
      <c r="M289" s="35"/>
      <c r="N289" s="122"/>
      <c r="O289" s="56"/>
    </row>
    <row r="290" spans="1:15" ht="21">
      <c r="A290" s="38"/>
      <c r="B290" s="40"/>
      <c r="C290" s="33"/>
      <c r="D290" s="46"/>
      <c r="E290" s="46"/>
      <c r="F290" s="46"/>
      <c r="G290" s="46"/>
      <c r="H290" s="47"/>
      <c r="I290" s="33"/>
      <c r="J290" s="118"/>
      <c r="K290" s="59"/>
      <c r="L290" s="33"/>
      <c r="M290" s="35"/>
      <c r="N290" s="122"/>
      <c r="O290" s="56"/>
    </row>
    <row r="291" spans="1:15" ht="21">
      <c r="A291" s="38"/>
      <c r="B291" s="29"/>
      <c r="C291" s="33"/>
      <c r="D291" s="46"/>
      <c r="E291" s="46"/>
      <c r="F291" s="46"/>
      <c r="G291" s="46"/>
      <c r="H291" s="47"/>
      <c r="I291" s="33"/>
      <c r="J291" s="118"/>
      <c r="K291" s="33"/>
      <c r="L291" s="33"/>
      <c r="M291" s="35"/>
      <c r="N291" s="122"/>
      <c r="O291" s="56"/>
    </row>
    <row r="292" spans="1:15" ht="21">
      <c r="A292" s="38"/>
      <c r="B292" s="52"/>
      <c r="C292" s="30"/>
      <c r="D292" s="46"/>
      <c r="E292" s="46"/>
      <c r="F292" s="46"/>
      <c r="G292" s="46"/>
      <c r="H292" s="47"/>
      <c r="I292" s="33"/>
      <c r="J292" s="118"/>
      <c r="K292" s="33"/>
      <c r="L292" s="33"/>
      <c r="M292" s="35"/>
      <c r="N292" s="122"/>
      <c r="O292" s="56"/>
    </row>
    <row r="293" spans="1:15" ht="21">
      <c r="A293" s="38"/>
      <c r="B293" s="29"/>
      <c r="C293" s="33"/>
      <c r="D293" s="46"/>
      <c r="E293" s="46"/>
      <c r="F293" s="46"/>
      <c r="G293" s="46"/>
      <c r="H293" s="47"/>
      <c r="I293" s="33"/>
      <c r="J293" s="118"/>
      <c r="K293" s="33"/>
      <c r="L293" s="33"/>
      <c r="M293" s="35"/>
      <c r="N293" s="122"/>
      <c r="O293" s="56"/>
    </row>
    <row r="294" spans="1:15" ht="21">
      <c r="A294" s="38"/>
      <c r="B294" s="29"/>
      <c r="C294" s="33"/>
      <c r="D294" s="46"/>
      <c r="E294" s="46"/>
      <c r="F294" s="46"/>
      <c r="G294" s="46"/>
      <c r="H294" s="47"/>
      <c r="I294" s="46"/>
      <c r="J294" s="118"/>
      <c r="K294" s="46"/>
      <c r="L294" s="33"/>
      <c r="M294" s="35"/>
      <c r="N294" s="122"/>
      <c r="O294" s="56"/>
    </row>
    <row r="295" spans="1:15" ht="21">
      <c r="A295" s="38"/>
      <c r="B295" s="29"/>
      <c r="C295" s="33"/>
      <c r="D295" s="46"/>
      <c r="E295" s="46"/>
      <c r="F295" s="46"/>
      <c r="G295" s="46"/>
      <c r="H295" s="120"/>
      <c r="I295" s="33"/>
      <c r="J295" s="121"/>
      <c r="K295" s="33"/>
      <c r="L295" s="33"/>
      <c r="M295" s="33"/>
      <c r="N295" s="121"/>
      <c r="O295" s="35"/>
    </row>
    <row r="296" spans="1:15" ht="21">
      <c r="A296" s="38"/>
      <c r="B296" s="29"/>
      <c r="C296" s="32"/>
      <c r="D296" s="46"/>
      <c r="E296" s="46"/>
      <c r="F296" s="46"/>
      <c r="G296" s="46"/>
      <c r="H296" s="47"/>
      <c r="I296" s="33"/>
      <c r="J296" s="118"/>
      <c r="K296" s="33"/>
      <c r="L296" s="32"/>
      <c r="M296" s="35"/>
      <c r="N296" s="122"/>
      <c r="O296" s="56"/>
    </row>
    <row r="297" spans="1:15" ht="21">
      <c r="A297" s="38"/>
      <c r="B297" s="29"/>
      <c r="C297" s="33"/>
      <c r="D297" s="46"/>
      <c r="E297" s="46"/>
      <c r="F297" s="46"/>
      <c r="G297" s="46"/>
      <c r="H297" s="47"/>
      <c r="I297" s="33"/>
      <c r="J297" s="118"/>
      <c r="K297" s="33"/>
      <c r="L297" s="33"/>
      <c r="M297" s="35"/>
      <c r="N297" s="122"/>
      <c r="O297" s="56"/>
    </row>
    <row r="298" spans="1:18" ht="21">
      <c r="A298" s="38"/>
      <c r="B298" s="29"/>
      <c r="C298" s="33"/>
      <c r="D298" s="46"/>
      <c r="E298" s="46"/>
      <c r="F298" s="46"/>
      <c r="G298" s="46"/>
      <c r="H298" s="47"/>
      <c r="I298" s="33"/>
      <c r="J298" s="118"/>
      <c r="K298" s="33"/>
      <c r="L298" s="33"/>
      <c r="M298" s="33"/>
      <c r="N298" s="122"/>
      <c r="O298" s="36"/>
      <c r="R298" s="19"/>
    </row>
    <row r="299" spans="1:15" ht="21">
      <c r="A299" s="38"/>
      <c r="B299" s="29"/>
      <c r="C299" s="33"/>
      <c r="D299" s="46"/>
      <c r="E299" s="46"/>
      <c r="F299" s="46"/>
      <c r="G299" s="46"/>
      <c r="H299" s="47"/>
      <c r="I299" s="33"/>
      <c r="J299" s="118"/>
      <c r="K299" s="33"/>
      <c r="L299" s="33"/>
      <c r="M299" s="35"/>
      <c r="N299" s="122"/>
      <c r="O299" s="56"/>
    </row>
    <row r="300" spans="1:15" ht="21">
      <c r="A300" s="38"/>
      <c r="B300" s="40"/>
      <c r="C300" s="38"/>
      <c r="D300" s="33"/>
      <c r="E300" s="33"/>
      <c r="F300" s="46"/>
      <c r="G300" s="46"/>
      <c r="H300" s="47"/>
      <c r="I300" s="33"/>
      <c r="J300" s="118"/>
      <c r="K300" s="39"/>
      <c r="L300" s="32"/>
      <c r="M300" s="35"/>
      <c r="N300" s="122"/>
      <c r="O300" s="56"/>
    </row>
    <row r="301" spans="1:15" ht="21">
      <c r="A301" s="38"/>
      <c r="B301" s="40"/>
      <c r="C301" s="33"/>
      <c r="D301" s="46"/>
      <c r="E301" s="46"/>
      <c r="F301" s="46"/>
      <c r="G301" s="46"/>
      <c r="H301" s="47"/>
      <c r="I301" s="119"/>
      <c r="J301" s="118"/>
      <c r="K301" s="59"/>
      <c r="L301" s="33"/>
      <c r="M301" s="33"/>
      <c r="N301" s="122"/>
      <c r="O301" s="56"/>
    </row>
    <row r="302" spans="1:15" ht="21">
      <c r="A302" s="38"/>
      <c r="B302" s="40"/>
      <c r="C302" s="33"/>
      <c r="D302" s="33"/>
      <c r="E302" s="33"/>
      <c r="F302" s="46"/>
      <c r="G302" s="46"/>
      <c r="H302" s="120"/>
      <c r="I302" s="33"/>
      <c r="J302" s="121"/>
      <c r="K302" s="39"/>
      <c r="L302" s="33"/>
      <c r="M302" s="35"/>
      <c r="N302" s="121"/>
      <c r="O302" s="35"/>
    </row>
    <row r="303" spans="1:15" ht="21">
      <c r="A303" s="38"/>
      <c r="B303" s="29"/>
      <c r="C303" s="32"/>
      <c r="D303" s="46"/>
      <c r="E303" s="46"/>
      <c r="F303" s="46"/>
      <c r="G303" s="46"/>
      <c r="H303" s="47"/>
      <c r="I303" s="33"/>
      <c r="J303" s="118"/>
      <c r="K303" s="33"/>
      <c r="L303" s="32"/>
      <c r="M303" s="35"/>
      <c r="N303" s="122"/>
      <c r="O303" s="56"/>
    </row>
    <row r="304" spans="1:15" ht="21">
      <c r="A304" s="38"/>
      <c r="B304" s="29"/>
      <c r="C304" s="33"/>
      <c r="D304" s="46"/>
      <c r="E304" s="46"/>
      <c r="F304" s="46"/>
      <c r="G304" s="46"/>
      <c r="H304" s="47"/>
      <c r="I304" s="33"/>
      <c r="J304" s="118"/>
      <c r="K304" s="33"/>
      <c r="L304" s="33"/>
      <c r="M304" s="35"/>
      <c r="N304" s="122"/>
      <c r="O304" s="56"/>
    </row>
    <row r="305" spans="1:15" ht="21">
      <c r="A305" s="38"/>
      <c r="B305" s="29"/>
      <c r="C305" s="33"/>
      <c r="D305" s="46"/>
      <c r="E305" s="46"/>
      <c r="F305" s="46"/>
      <c r="G305" s="46"/>
      <c r="H305" s="47"/>
      <c r="I305" s="33"/>
      <c r="J305" s="118"/>
      <c r="K305" s="33"/>
      <c r="L305" s="33"/>
      <c r="M305" s="35"/>
      <c r="N305" s="122"/>
      <c r="O305" s="56"/>
    </row>
    <row r="306" spans="1:15" ht="21">
      <c r="A306" s="38"/>
      <c r="B306" s="40"/>
      <c r="C306" s="33"/>
      <c r="D306" s="33"/>
      <c r="E306" s="33"/>
      <c r="F306" s="46"/>
      <c r="G306" s="46"/>
      <c r="H306" s="47"/>
      <c r="I306" s="33"/>
      <c r="J306" s="118"/>
      <c r="K306" s="39"/>
      <c r="L306" s="33"/>
      <c r="M306" s="33"/>
      <c r="N306" s="122"/>
      <c r="O306" s="36"/>
    </row>
    <row r="307" spans="1:18" ht="21">
      <c r="A307" s="38"/>
      <c r="B307" s="29"/>
      <c r="C307" s="33"/>
      <c r="D307" s="46"/>
      <c r="E307" s="46"/>
      <c r="F307" s="46"/>
      <c r="G307" s="46"/>
      <c r="H307" s="47"/>
      <c r="I307" s="33"/>
      <c r="J307" s="118"/>
      <c r="K307" s="33"/>
      <c r="L307" s="33"/>
      <c r="M307" s="35"/>
      <c r="N307" s="122"/>
      <c r="O307" s="56"/>
      <c r="R307" s="19"/>
    </row>
    <row r="308" spans="1:18" ht="21">
      <c r="A308" s="38"/>
      <c r="B308" s="82"/>
      <c r="C308" s="73"/>
      <c r="D308" s="46"/>
      <c r="E308" s="46"/>
      <c r="F308" s="46"/>
      <c r="G308" s="46"/>
      <c r="H308" s="47"/>
      <c r="I308" s="33"/>
      <c r="J308" s="118"/>
      <c r="K308" s="88"/>
      <c r="L308" s="33"/>
      <c r="M308" s="33"/>
      <c r="N308" s="122"/>
      <c r="O308" s="56"/>
      <c r="R308" s="19"/>
    </row>
    <row r="309" spans="1:15" ht="21">
      <c r="A309" s="38"/>
      <c r="B309" s="29"/>
      <c r="C309" s="33"/>
      <c r="D309" s="46"/>
      <c r="E309" s="46"/>
      <c r="F309" s="46"/>
      <c r="G309" s="46"/>
      <c r="H309" s="47"/>
      <c r="I309" s="33"/>
      <c r="J309" s="118"/>
      <c r="K309" s="33"/>
      <c r="L309" s="33"/>
      <c r="M309" s="35"/>
      <c r="N309" s="122"/>
      <c r="O309" s="56"/>
    </row>
    <row r="310" spans="1:15" ht="21">
      <c r="A310" s="38"/>
      <c r="B310" s="40"/>
      <c r="C310" s="30"/>
      <c r="D310" s="33"/>
      <c r="E310" s="33"/>
      <c r="F310" s="46"/>
      <c r="G310" s="46"/>
      <c r="H310" s="47"/>
      <c r="I310" s="33"/>
      <c r="J310" s="118"/>
      <c r="K310" s="39"/>
      <c r="L310" s="33"/>
      <c r="M310" s="33"/>
      <c r="N310" s="122"/>
      <c r="O310" s="36"/>
    </row>
    <row r="311" spans="1:15" ht="21">
      <c r="A311" s="38"/>
      <c r="B311" s="29"/>
      <c r="C311" s="33"/>
      <c r="D311" s="46"/>
      <c r="E311" s="46"/>
      <c r="F311" s="46"/>
      <c r="G311" s="46"/>
      <c r="H311" s="47"/>
      <c r="I311" s="33"/>
      <c r="J311" s="118"/>
      <c r="K311" s="33"/>
      <c r="L311" s="33"/>
      <c r="M311" s="35"/>
      <c r="N311" s="122"/>
      <c r="O311" s="56"/>
    </row>
    <row r="312" spans="1:15" ht="21">
      <c r="A312" s="38"/>
      <c r="B312" s="29"/>
      <c r="C312" s="33"/>
      <c r="D312" s="46"/>
      <c r="E312" s="46"/>
      <c r="F312" s="46"/>
      <c r="G312" s="46"/>
      <c r="H312" s="47"/>
      <c r="I312" s="33"/>
      <c r="J312" s="118"/>
      <c r="K312" s="33"/>
      <c r="L312" s="33"/>
      <c r="M312" s="35"/>
      <c r="N312" s="122"/>
      <c r="O312" s="56"/>
    </row>
    <row r="313" spans="1:15" ht="21">
      <c r="A313" s="38"/>
      <c r="B313" s="29"/>
      <c r="C313" s="33"/>
      <c r="D313" s="46"/>
      <c r="E313" s="46"/>
      <c r="F313" s="46"/>
      <c r="G313" s="46"/>
      <c r="H313" s="47"/>
      <c r="I313" s="33"/>
      <c r="J313" s="118"/>
      <c r="K313" s="33"/>
      <c r="L313" s="32"/>
      <c r="M313" s="32"/>
      <c r="N313" s="122"/>
      <c r="O313" s="56"/>
    </row>
    <row r="314" spans="1:15" ht="21">
      <c r="A314" s="38"/>
      <c r="B314" s="29"/>
      <c r="C314" s="33"/>
      <c r="D314" s="46"/>
      <c r="E314" s="46"/>
      <c r="F314" s="46"/>
      <c r="G314" s="46"/>
      <c r="H314" s="47"/>
      <c r="I314" s="33"/>
      <c r="J314" s="118"/>
      <c r="K314" s="33"/>
      <c r="L314" s="33"/>
      <c r="M314" s="35"/>
      <c r="N314" s="122"/>
      <c r="O314" s="56"/>
    </row>
    <row r="315" spans="1:15" ht="21">
      <c r="A315" s="38"/>
      <c r="B315" s="29"/>
      <c r="C315" s="33"/>
      <c r="D315" s="46"/>
      <c r="E315" s="46"/>
      <c r="F315" s="46"/>
      <c r="G315" s="46"/>
      <c r="H315" s="47"/>
      <c r="I315" s="33"/>
      <c r="J315" s="118"/>
      <c r="K315" s="33"/>
      <c r="L315" s="33"/>
      <c r="M315" s="35"/>
      <c r="N315" s="122"/>
      <c r="O315" s="56"/>
    </row>
    <row r="316" spans="1:18" ht="21">
      <c r="A316" s="38"/>
      <c r="B316" s="29"/>
      <c r="C316" s="33"/>
      <c r="D316" s="46"/>
      <c r="E316" s="46"/>
      <c r="F316" s="46"/>
      <c r="G316" s="46"/>
      <c r="H316" s="47"/>
      <c r="I316" s="33"/>
      <c r="J316" s="118"/>
      <c r="K316" s="33"/>
      <c r="L316" s="33"/>
      <c r="M316" s="35"/>
      <c r="N316" s="122"/>
      <c r="O316" s="56"/>
      <c r="R316" s="19"/>
    </row>
    <row r="317" spans="1:15" ht="21">
      <c r="A317" s="38"/>
      <c r="B317" s="49"/>
      <c r="C317" s="38"/>
      <c r="D317" s="46"/>
      <c r="E317" s="46"/>
      <c r="F317" s="46"/>
      <c r="G317" s="46"/>
      <c r="H317" s="47"/>
      <c r="I317" s="33"/>
      <c r="J317" s="121"/>
      <c r="K317" s="39"/>
      <c r="L317" s="33"/>
      <c r="M317" s="35"/>
      <c r="N317" s="121"/>
      <c r="O317" s="35"/>
    </row>
    <row r="318" spans="1:15" ht="21">
      <c r="A318" s="38"/>
      <c r="B318" s="40"/>
      <c r="C318" s="34"/>
      <c r="D318" s="33"/>
      <c r="E318" s="33"/>
      <c r="F318" s="46"/>
      <c r="G318" s="46"/>
      <c r="H318" s="47"/>
      <c r="I318" s="33"/>
      <c r="J318" s="118"/>
      <c r="K318" s="48"/>
      <c r="L318" s="33"/>
      <c r="M318" s="33"/>
      <c r="N318" s="122"/>
      <c r="O318" s="56"/>
    </row>
    <row r="319" spans="1:15" ht="21">
      <c r="A319" s="38"/>
      <c r="B319" s="29"/>
      <c r="C319" s="33"/>
      <c r="D319" s="46"/>
      <c r="E319" s="46"/>
      <c r="F319" s="46"/>
      <c r="G319" s="46"/>
      <c r="H319" s="47"/>
      <c r="I319" s="33"/>
      <c r="J319" s="118"/>
      <c r="K319" s="59"/>
      <c r="L319" s="33"/>
      <c r="M319" s="35"/>
      <c r="N319" s="122"/>
      <c r="O319" s="56"/>
    </row>
    <row r="320" spans="1:15" ht="21">
      <c r="A320" s="38"/>
      <c r="B320" s="40"/>
      <c r="C320" s="30"/>
      <c r="D320" s="46"/>
      <c r="E320" s="46"/>
      <c r="F320" s="46"/>
      <c r="G320" s="46"/>
      <c r="H320" s="47"/>
      <c r="I320" s="33"/>
      <c r="J320" s="118"/>
      <c r="K320" s="39"/>
      <c r="L320" s="33"/>
      <c r="M320" s="33"/>
      <c r="N320" s="122"/>
      <c r="O320" s="56"/>
    </row>
    <row r="321" spans="1:15" ht="21">
      <c r="A321" s="38"/>
      <c r="B321" s="40"/>
      <c r="C321" s="38"/>
      <c r="D321" s="33"/>
      <c r="E321" s="33"/>
      <c r="F321" s="46"/>
      <c r="G321" s="46"/>
      <c r="H321" s="120"/>
      <c r="I321" s="33"/>
      <c r="J321" s="121"/>
      <c r="K321" s="39"/>
      <c r="L321" s="33"/>
      <c r="M321" s="35"/>
      <c r="N321" s="121"/>
      <c r="O321" s="35"/>
    </row>
    <row r="322" spans="1:15" ht="21">
      <c r="A322" s="38"/>
      <c r="B322" s="29"/>
      <c r="C322" s="33"/>
      <c r="D322" s="46"/>
      <c r="E322" s="46"/>
      <c r="F322" s="46"/>
      <c r="G322" s="46"/>
      <c r="H322" s="47"/>
      <c r="I322" s="33"/>
      <c r="J322" s="118"/>
      <c r="K322" s="33"/>
      <c r="L322" s="33"/>
      <c r="M322" s="35"/>
      <c r="N322" s="122"/>
      <c r="O322" s="56"/>
    </row>
    <row r="323" spans="1:15" ht="21">
      <c r="A323" s="38"/>
      <c r="B323" s="29"/>
      <c r="C323" s="58"/>
      <c r="D323" s="46"/>
      <c r="E323" s="46"/>
      <c r="F323" s="46"/>
      <c r="G323" s="46"/>
      <c r="H323" s="47"/>
      <c r="I323" s="46"/>
      <c r="J323" s="118"/>
      <c r="K323" s="46"/>
      <c r="L323" s="33"/>
      <c r="M323" s="35"/>
      <c r="N323" s="122"/>
      <c r="O323" s="56"/>
    </row>
    <row r="324" spans="1:15" ht="21">
      <c r="A324" s="38"/>
      <c r="B324" s="29"/>
      <c r="C324" s="33"/>
      <c r="D324" s="46"/>
      <c r="E324" s="128"/>
      <c r="F324" s="46"/>
      <c r="G324" s="46"/>
      <c r="H324" s="47"/>
      <c r="I324" s="33"/>
      <c r="J324" s="118"/>
      <c r="K324" s="33"/>
      <c r="L324" s="33"/>
      <c r="M324" s="35"/>
      <c r="N324" s="122"/>
      <c r="O324" s="56"/>
    </row>
    <row r="325" spans="1:15" ht="21">
      <c r="A325" s="38"/>
      <c r="B325" s="40"/>
      <c r="C325" s="33"/>
      <c r="D325" s="33"/>
      <c r="E325" s="33"/>
      <c r="F325" s="46"/>
      <c r="G325" s="46"/>
      <c r="H325" s="120"/>
      <c r="I325" s="33"/>
      <c r="J325" s="121"/>
      <c r="K325" s="39"/>
      <c r="L325" s="33"/>
      <c r="M325" s="33"/>
      <c r="N325" s="121"/>
      <c r="O325" s="35"/>
    </row>
    <row r="326" spans="1:15" ht="21">
      <c r="A326" s="38"/>
      <c r="B326" s="29"/>
      <c r="C326" s="33"/>
      <c r="D326" s="46"/>
      <c r="E326" s="46"/>
      <c r="F326" s="46"/>
      <c r="G326" s="46"/>
      <c r="H326" s="47"/>
      <c r="I326" s="33"/>
      <c r="J326" s="118"/>
      <c r="K326" s="33"/>
      <c r="L326" s="33"/>
      <c r="M326" s="35"/>
      <c r="N326" s="122"/>
      <c r="O326" s="56"/>
    </row>
    <row r="327" spans="1:15" ht="21">
      <c r="A327" s="38"/>
      <c r="B327" s="29"/>
      <c r="C327" s="33"/>
      <c r="D327" s="46"/>
      <c r="E327" s="46"/>
      <c r="F327" s="46"/>
      <c r="G327" s="46"/>
      <c r="H327" s="47"/>
      <c r="I327" s="44"/>
      <c r="J327" s="118"/>
      <c r="K327" s="33"/>
      <c r="L327" s="33"/>
      <c r="M327" s="35"/>
      <c r="N327" s="122"/>
      <c r="O327" s="56"/>
    </row>
    <row r="328" spans="1:18" ht="21">
      <c r="A328" s="38"/>
      <c r="B328" s="29"/>
      <c r="C328" s="33"/>
      <c r="D328" s="46"/>
      <c r="E328" s="46"/>
      <c r="F328" s="46"/>
      <c r="G328" s="46"/>
      <c r="H328" s="47"/>
      <c r="I328" s="33"/>
      <c r="J328" s="118"/>
      <c r="K328" s="46"/>
      <c r="L328" s="32"/>
      <c r="M328" s="35"/>
      <c r="N328" s="122"/>
      <c r="O328" s="56"/>
      <c r="R328" s="19"/>
    </row>
    <row r="329" spans="1:18" ht="21">
      <c r="A329" s="38"/>
      <c r="B329" s="29"/>
      <c r="C329" s="33"/>
      <c r="D329" s="46"/>
      <c r="E329" s="46"/>
      <c r="F329" s="46"/>
      <c r="G329" s="46"/>
      <c r="H329" s="47"/>
      <c r="I329" s="33"/>
      <c r="J329" s="118"/>
      <c r="K329" s="46"/>
      <c r="L329" s="33"/>
      <c r="M329" s="35"/>
      <c r="N329" s="122"/>
      <c r="O329" s="56"/>
      <c r="R329" s="19"/>
    </row>
    <row r="330" spans="1:15" ht="21">
      <c r="A330" s="38"/>
      <c r="B330" s="29"/>
      <c r="C330" s="33"/>
      <c r="D330" s="46"/>
      <c r="E330" s="46"/>
      <c r="F330" s="46"/>
      <c r="G330" s="46"/>
      <c r="H330" s="47"/>
      <c r="I330" s="33"/>
      <c r="J330" s="118"/>
      <c r="K330" s="33"/>
      <c r="L330" s="33"/>
      <c r="M330" s="35"/>
      <c r="N330" s="122"/>
      <c r="O330" s="56"/>
    </row>
    <row r="331" spans="1:15" ht="21">
      <c r="A331" s="38"/>
      <c r="B331" s="49"/>
      <c r="C331" s="33"/>
      <c r="D331" s="33"/>
      <c r="E331" s="33"/>
      <c r="F331" s="46"/>
      <c r="G331" s="46"/>
      <c r="H331" s="120"/>
      <c r="I331" s="33"/>
      <c r="J331" s="121"/>
      <c r="K331" s="64"/>
      <c r="L331" s="33"/>
      <c r="M331" s="35"/>
      <c r="N331" s="121"/>
      <c r="O331" s="35"/>
    </row>
    <row r="332" spans="1:15" ht="21">
      <c r="A332" s="38"/>
      <c r="B332" s="29"/>
      <c r="C332" s="33"/>
      <c r="D332" s="46"/>
      <c r="E332" s="128"/>
      <c r="F332" s="46"/>
      <c r="G332" s="46"/>
      <c r="H332" s="47"/>
      <c r="I332" s="33"/>
      <c r="J332" s="118"/>
      <c r="K332" s="33"/>
      <c r="L332" s="33"/>
      <c r="M332" s="35"/>
      <c r="N332" s="122"/>
      <c r="O332" s="56"/>
    </row>
    <row r="333" spans="1:15" ht="21">
      <c r="A333" s="38"/>
      <c r="B333" s="29"/>
      <c r="C333" s="33"/>
      <c r="D333" s="46"/>
      <c r="E333" s="46"/>
      <c r="F333" s="46"/>
      <c r="G333" s="46"/>
      <c r="H333" s="47"/>
      <c r="I333" s="33"/>
      <c r="J333" s="118"/>
      <c r="K333" s="46"/>
      <c r="L333" s="33"/>
      <c r="M333" s="35"/>
      <c r="N333" s="122"/>
      <c r="O333" s="56"/>
    </row>
    <row r="334" spans="1:15" ht="21">
      <c r="A334" s="38"/>
      <c r="B334" s="134"/>
      <c r="C334" s="85"/>
      <c r="D334" s="46"/>
      <c r="E334" s="46"/>
      <c r="F334" s="46"/>
      <c r="G334" s="46"/>
      <c r="H334" s="47"/>
      <c r="I334" s="33"/>
      <c r="J334" s="118"/>
      <c r="K334" s="39"/>
      <c r="L334" s="33"/>
      <c r="M334" s="33"/>
      <c r="N334" s="122"/>
      <c r="O334" s="36"/>
    </row>
    <row r="335" spans="1:15" ht="21">
      <c r="A335" s="38"/>
      <c r="B335" s="29"/>
      <c r="C335" s="33"/>
      <c r="D335" s="46"/>
      <c r="E335" s="129"/>
      <c r="F335" s="46"/>
      <c r="G335" s="46"/>
      <c r="H335" s="47"/>
      <c r="I335" s="46"/>
      <c r="J335" s="118"/>
      <c r="K335" s="35"/>
      <c r="L335" s="33"/>
      <c r="M335" s="35"/>
      <c r="N335" s="122"/>
      <c r="O335" s="56"/>
    </row>
    <row r="336" spans="1:15" ht="21">
      <c r="A336" s="38"/>
      <c r="B336" s="29"/>
      <c r="C336" s="33"/>
      <c r="D336" s="46"/>
      <c r="E336" s="46"/>
      <c r="F336" s="46"/>
      <c r="G336" s="46"/>
      <c r="H336" s="47"/>
      <c r="I336" s="33"/>
      <c r="J336" s="118"/>
      <c r="K336" s="33"/>
      <c r="L336" s="33"/>
      <c r="M336" s="33"/>
      <c r="N336" s="122"/>
      <c r="O336" s="56"/>
    </row>
    <row r="337" spans="1:15" ht="21">
      <c r="A337" s="38"/>
      <c r="B337" s="29"/>
      <c r="C337" s="33"/>
      <c r="D337" s="46"/>
      <c r="E337" s="46"/>
      <c r="F337" s="46"/>
      <c r="G337" s="46"/>
      <c r="H337" s="47"/>
      <c r="I337" s="33"/>
      <c r="J337" s="118"/>
      <c r="K337" s="33"/>
      <c r="L337" s="33"/>
      <c r="M337" s="35"/>
      <c r="N337" s="122"/>
      <c r="O337" s="56"/>
    </row>
    <row r="338" spans="1:15" ht="21">
      <c r="A338" s="38"/>
      <c r="B338" s="40"/>
      <c r="C338" s="33"/>
      <c r="D338" s="33"/>
      <c r="E338" s="33"/>
      <c r="F338" s="46"/>
      <c r="G338" s="46"/>
      <c r="H338" s="120"/>
      <c r="I338" s="33"/>
      <c r="J338" s="121"/>
      <c r="K338" s="54"/>
      <c r="L338" s="33"/>
      <c r="M338" s="35"/>
      <c r="N338" s="121"/>
      <c r="O338" s="35"/>
    </row>
    <row r="339" spans="1:18" ht="21">
      <c r="A339" s="38"/>
      <c r="B339" s="29"/>
      <c r="C339" s="33"/>
      <c r="D339" s="46"/>
      <c r="E339" s="46"/>
      <c r="F339" s="46"/>
      <c r="G339" s="46"/>
      <c r="H339" s="47"/>
      <c r="I339" s="33"/>
      <c r="J339" s="118"/>
      <c r="K339" s="33"/>
      <c r="L339" s="33"/>
      <c r="M339" s="35"/>
      <c r="N339" s="122"/>
      <c r="O339" s="56"/>
      <c r="R339" s="19"/>
    </row>
    <row r="340" spans="1:15" ht="21">
      <c r="A340" s="38"/>
      <c r="B340" s="52"/>
      <c r="C340" s="30"/>
      <c r="D340" s="46"/>
      <c r="E340" s="46"/>
      <c r="F340" s="46"/>
      <c r="G340" s="46"/>
      <c r="H340" s="47"/>
      <c r="I340" s="33"/>
      <c r="J340" s="118"/>
      <c r="K340" s="33"/>
      <c r="L340" s="32"/>
      <c r="M340" s="32"/>
      <c r="N340" s="122"/>
      <c r="O340" s="56"/>
    </row>
    <row r="341" spans="1:15" ht="21">
      <c r="A341" s="38"/>
      <c r="B341" s="29"/>
      <c r="C341" s="33"/>
      <c r="D341" s="46"/>
      <c r="E341" s="46"/>
      <c r="F341" s="46"/>
      <c r="G341" s="46"/>
      <c r="H341" s="47"/>
      <c r="I341" s="33"/>
      <c r="J341" s="118"/>
      <c r="K341" s="33"/>
      <c r="L341" s="33"/>
      <c r="M341" s="35"/>
      <c r="N341" s="122"/>
      <c r="O341" s="56"/>
    </row>
    <row r="342" spans="1:15" ht="21">
      <c r="A342" s="38"/>
      <c r="B342" s="29"/>
      <c r="C342" s="33"/>
      <c r="D342" s="46"/>
      <c r="E342" s="129"/>
      <c r="F342" s="46"/>
      <c r="G342" s="46"/>
      <c r="H342" s="47"/>
      <c r="I342" s="46"/>
      <c r="J342" s="118"/>
      <c r="K342" s="50"/>
      <c r="L342" s="33"/>
      <c r="M342" s="35"/>
      <c r="N342" s="122"/>
      <c r="O342" s="56"/>
    </row>
    <row r="343" spans="1:15" ht="21">
      <c r="A343" s="38"/>
      <c r="B343" s="40"/>
      <c r="C343" s="38"/>
      <c r="D343" s="33"/>
      <c r="E343" s="33"/>
      <c r="F343" s="46"/>
      <c r="G343" s="46"/>
      <c r="H343" s="47"/>
      <c r="I343" s="33"/>
      <c r="J343" s="118"/>
      <c r="K343" s="39"/>
      <c r="L343" s="33"/>
      <c r="M343" s="33"/>
      <c r="N343" s="122"/>
      <c r="O343" s="56"/>
    </row>
    <row r="344" spans="1:15" ht="21">
      <c r="A344" s="38"/>
      <c r="B344" s="29"/>
      <c r="C344" s="33"/>
      <c r="D344" s="46"/>
      <c r="E344" s="46"/>
      <c r="F344" s="46"/>
      <c r="G344" s="46"/>
      <c r="H344" s="47"/>
      <c r="I344" s="33"/>
      <c r="J344" s="118"/>
      <c r="K344" s="33"/>
      <c r="L344" s="33"/>
      <c r="M344" s="35"/>
      <c r="N344" s="122"/>
      <c r="O344" s="56"/>
    </row>
    <row r="345" spans="1:15" ht="21">
      <c r="A345" s="38"/>
      <c r="B345" s="29"/>
      <c r="C345" s="33"/>
      <c r="D345" s="46"/>
      <c r="E345" s="46"/>
      <c r="F345" s="46"/>
      <c r="G345" s="46"/>
      <c r="H345" s="47"/>
      <c r="I345" s="33"/>
      <c r="J345" s="118"/>
      <c r="K345" s="33"/>
      <c r="L345" s="33"/>
      <c r="M345" s="33"/>
      <c r="N345" s="122"/>
      <c r="O345" s="56"/>
    </row>
    <row r="346" spans="1:15" ht="21">
      <c r="A346" s="38"/>
      <c r="B346" s="29"/>
      <c r="C346" s="32"/>
      <c r="D346" s="46"/>
      <c r="E346" s="46"/>
      <c r="F346" s="46"/>
      <c r="G346" s="46"/>
      <c r="H346" s="47"/>
      <c r="I346" s="33"/>
      <c r="J346" s="118"/>
      <c r="K346" s="33"/>
      <c r="L346" s="32"/>
      <c r="M346" s="35"/>
      <c r="N346" s="122"/>
      <c r="O346" s="56"/>
    </row>
    <row r="347" spans="1:15" ht="21">
      <c r="A347" s="38"/>
      <c r="B347" s="29"/>
      <c r="C347" s="33"/>
      <c r="D347" s="46"/>
      <c r="E347" s="46"/>
      <c r="F347" s="46"/>
      <c r="G347" s="46"/>
      <c r="H347" s="47"/>
      <c r="I347" s="33"/>
      <c r="J347" s="118"/>
      <c r="K347" s="39"/>
      <c r="L347" s="33"/>
      <c r="M347" s="35"/>
      <c r="N347" s="122"/>
      <c r="O347" s="56"/>
    </row>
    <row r="348" spans="1:15" ht="21">
      <c r="A348" s="38"/>
      <c r="B348" s="134"/>
      <c r="C348" s="30"/>
      <c r="D348" s="33"/>
      <c r="E348" s="33"/>
      <c r="F348" s="46"/>
      <c r="G348" s="46"/>
      <c r="H348" s="120"/>
      <c r="I348" s="33"/>
      <c r="J348" s="121"/>
      <c r="K348" s="39"/>
      <c r="L348" s="33"/>
      <c r="M348" s="35"/>
      <c r="N348" s="121"/>
      <c r="O348" s="35"/>
    </row>
    <row r="349" spans="1:18" ht="21">
      <c r="A349" s="38"/>
      <c r="B349" s="29"/>
      <c r="C349" s="33"/>
      <c r="D349" s="46"/>
      <c r="E349" s="129"/>
      <c r="F349" s="46"/>
      <c r="G349" s="46"/>
      <c r="H349" s="47"/>
      <c r="I349" s="33"/>
      <c r="J349" s="118"/>
      <c r="K349" s="33"/>
      <c r="L349" s="33"/>
      <c r="M349" s="35"/>
      <c r="N349" s="122"/>
      <c r="O349" s="56"/>
      <c r="R349" s="19"/>
    </row>
    <row r="350" spans="1:18" ht="21">
      <c r="A350" s="38"/>
      <c r="B350" s="29"/>
      <c r="C350" s="33"/>
      <c r="D350" s="46"/>
      <c r="E350" s="46"/>
      <c r="F350" s="46"/>
      <c r="G350" s="46"/>
      <c r="H350" s="47"/>
      <c r="I350" s="33"/>
      <c r="J350" s="118"/>
      <c r="K350" s="33"/>
      <c r="L350" s="33"/>
      <c r="M350" s="35"/>
      <c r="N350" s="122"/>
      <c r="O350" s="56"/>
      <c r="R350" s="19"/>
    </row>
    <row r="351" spans="1:15" ht="21">
      <c r="A351" s="38"/>
      <c r="B351" s="29"/>
      <c r="C351" s="32"/>
      <c r="D351" s="46"/>
      <c r="E351" s="128"/>
      <c r="F351" s="46"/>
      <c r="G351" s="46"/>
      <c r="H351" s="47"/>
      <c r="I351" s="58"/>
      <c r="J351" s="118"/>
      <c r="K351" s="33"/>
      <c r="L351" s="32"/>
      <c r="M351" s="35"/>
      <c r="N351" s="122"/>
      <c r="O351" s="56"/>
    </row>
    <row r="352" spans="1:15" ht="21">
      <c r="A352" s="38"/>
      <c r="B352" s="29"/>
      <c r="C352" s="32"/>
      <c r="D352" s="46"/>
      <c r="E352" s="46"/>
      <c r="F352" s="46"/>
      <c r="G352" s="46"/>
      <c r="H352" s="47"/>
      <c r="I352" s="33"/>
      <c r="J352" s="118"/>
      <c r="K352" s="33"/>
      <c r="L352" s="32"/>
      <c r="M352" s="35"/>
      <c r="N352" s="122"/>
      <c r="O352" s="56"/>
    </row>
    <row r="353" spans="1:15" ht="21">
      <c r="A353" s="38"/>
      <c r="B353" s="29"/>
      <c r="C353" s="33"/>
      <c r="D353" s="46"/>
      <c r="E353" s="46"/>
      <c r="F353" s="46"/>
      <c r="G353" s="46"/>
      <c r="H353" s="47"/>
      <c r="I353" s="33"/>
      <c r="J353" s="118"/>
      <c r="K353" s="33"/>
      <c r="L353" s="33"/>
      <c r="M353" s="33"/>
      <c r="N353" s="122"/>
      <c r="O353" s="36"/>
    </row>
    <row r="354" spans="1:15" ht="21">
      <c r="A354" s="38"/>
      <c r="B354" s="40"/>
      <c r="C354" s="33"/>
      <c r="D354" s="46"/>
      <c r="E354" s="46"/>
      <c r="F354" s="46"/>
      <c r="G354" s="46"/>
      <c r="H354" s="47"/>
      <c r="I354" s="33"/>
      <c r="J354" s="118"/>
      <c r="K354" s="33"/>
      <c r="L354" s="33"/>
      <c r="M354" s="35"/>
      <c r="N354" s="122"/>
      <c r="O354" s="56"/>
    </row>
    <row r="355" spans="1:15" ht="21">
      <c r="A355" s="38"/>
      <c r="B355" s="51"/>
      <c r="C355" s="46"/>
      <c r="D355" s="46"/>
      <c r="E355" s="46"/>
      <c r="F355" s="46"/>
      <c r="G355" s="46"/>
      <c r="H355" s="47"/>
      <c r="I355" s="32"/>
      <c r="J355" s="118"/>
      <c r="K355" s="61"/>
      <c r="L355" s="32"/>
      <c r="M355" s="32"/>
      <c r="N355" s="122"/>
      <c r="O355" s="56"/>
    </row>
    <row r="356" spans="1:15" ht="21">
      <c r="A356" s="38"/>
      <c r="B356" s="29"/>
      <c r="C356" s="33"/>
      <c r="D356" s="46"/>
      <c r="E356" s="128"/>
      <c r="F356" s="46"/>
      <c r="G356" s="46"/>
      <c r="H356" s="47"/>
      <c r="I356" s="33"/>
      <c r="J356" s="118"/>
      <c r="K356" s="33"/>
      <c r="L356" s="33"/>
      <c r="M356" s="35"/>
      <c r="N356" s="122"/>
      <c r="O356" s="56"/>
    </row>
    <row r="357" spans="1:15" ht="21">
      <c r="A357" s="38"/>
      <c r="B357" s="29"/>
      <c r="C357" s="32"/>
      <c r="D357" s="46"/>
      <c r="E357" s="129"/>
      <c r="F357" s="46"/>
      <c r="G357" s="46"/>
      <c r="H357" s="47"/>
      <c r="I357" s="33"/>
      <c r="J357" s="118"/>
      <c r="K357" s="33"/>
      <c r="L357" s="32"/>
      <c r="M357" s="35"/>
      <c r="N357" s="122"/>
      <c r="O357" s="56"/>
    </row>
    <row r="358" spans="1:15" ht="21">
      <c r="A358" s="38"/>
      <c r="B358" s="40"/>
      <c r="C358" s="33"/>
      <c r="D358" s="46"/>
      <c r="E358" s="46"/>
      <c r="F358" s="46"/>
      <c r="G358" s="46"/>
      <c r="H358" s="47"/>
      <c r="I358" s="33"/>
      <c r="J358" s="118"/>
      <c r="K358" s="59"/>
      <c r="L358" s="33"/>
      <c r="M358" s="33"/>
      <c r="N358" s="122"/>
      <c r="O358" s="56"/>
    </row>
    <row r="359" spans="1:15" ht="21">
      <c r="A359" s="38"/>
      <c r="B359" s="29"/>
      <c r="C359" s="33"/>
      <c r="D359" s="46"/>
      <c r="E359" s="46"/>
      <c r="F359" s="46"/>
      <c r="G359" s="46"/>
      <c r="H359" s="47"/>
      <c r="I359" s="33"/>
      <c r="J359" s="118"/>
      <c r="K359" s="33"/>
      <c r="L359" s="33"/>
      <c r="M359" s="35"/>
      <c r="N359" s="122"/>
      <c r="O359" s="56"/>
    </row>
    <row r="360" spans="1:15" ht="21">
      <c r="A360" s="38"/>
      <c r="B360" s="29"/>
      <c r="C360" s="33"/>
      <c r="D360" s="46"/>
      <c r="E360" s="46"/>
      <c r="F360" s="46"/>
      <c r="G360" s="46"/>
      <c r="H360" s="47"/>
      <c r="I360" s="33"/>
      <c r="J360" s="118"/>
      <c r="K360" s="33"/>
      <c r="L360" s="33"/>
      <c r="M360" s="35"/>
      <c r="N360" s="122"/>
      <c r="O360" s="56"/>
    </row>
    <row r="361" spans="1:15" ht="21">
      <c r="A361" s="38"/>
      <c r="B361" s="29"/>
      <c r="C361" s="58"/>
      <c r="D361" s="46"/>
      <c r="E361" s="46"/>
      <c r="F361" s="46"/>
      <c r="G361" s="46"/>
      <c r="H361" s="47"/>
      <c r="I361" s="33"/>
      <c r="J361" s="118"/>
      <c r="K361" s="33"/>
      <c r="L361" s="33"/>
      <c r="M361" s="35"/>
      <c r="N361" s="122"/>
      <c r="O361" s="56"/>
    </row>
    <row r="362" spans="1:15" ht="21">
      <c r="A362" s="38"/>
      <c r="B362" s="29"/>
      <c r="C362" s="33"/>
      <c r="D362" s="46"/>
      <c r="E362" s="46"/>
      <c r="F362" s="46"/>
      <c r="G362" s="46"/>
      <c r="H362" s="47"/>
      <c r="I362" s="33"/>
      <c r="J362" s="118"/>
      <c r="K362" s="33"/>
      <c r="L362" s="33"/>
      <c r="M362" s="35"/>
      <c r="N362" s="122"/>
      <c r="O362" s="56"/>
    </row>
    <row r="363" spans="1:15" ht="21">
      <c r="A363" s="38"/>
      <c r="B363" s="52"/>
      <c r="C363" s="30"/>
      <c r="D363" s="46"/>
      <c r="E363" s="46"/>
      <c r="F363" s="46"/>
      <c r="G363" s="46"/>
      <c r="H363" s="47"/>
      <c r="I363" s="33"/>
      <c r="J363" s="118"/>
      <c r="K363" s="33"/>
      <c r="L363" s="33"/>
      <c r="M363" s="33"/>
      <c r="N363" s="122"/>
      <c r="O363" s="56"/>
    </row>
    <row r="364" spans="1:15" ht="21">
      <c r="A364" s="38"/>
      <c r="B364" s="52"/>
      <c r="C364" s="30"/>
      <c r="D364" s="46"/>
      <c r="E364" s="46"/>
      <c r="F364" s="46"/>
      <c r="G364" s="46"/>
      <c r="H364" s="47"/>
      <c r="I364" s="33"/>
      <c r="J364" s="118"/>
      <c r="K364" s="39"/>
      <c r="L364" s="33"/>
      <c r="M364" s="33"/>
      <c r="N364" s="122"/>
      <c r="O364" s="56"/>
    </row>
    <row r="365" spans="1:15" ht="21">
      <c r="A365" s="38"/>
      <c r="B365" s="40"/>
      <c r="C365" s="33"/>
      <c r="D365" s="46"/>
      <c r="E365" s="46"/>
      <c r="F365" s="46"/>
      <c r="G365" s="46"/>
      <c r="H365" s="47"/>
      <c r="I365" s="33"/>
      <c r="J365" s="118"/>
      <c r="K365" s="39"/>
      <c r="L365" s="33"/>
      <c r="M365" s="35"/>
      <c r="N365" s="122"/>
      <c r="O365" s="56"/>
    </row>
    <row r="366" spans="1:15" ht="21">
      <c r="A366" s="38"/>
      <c r="B366" s="40"/>
      <c r="C366" s="33"/>
      <c r="D366" s="46"/>
      <c r="E366" s="46"/>
      <c r="F366" s="46"/>
      <c r="G366" s="46"/>
      <c r="H366" s="47"/>
      <c r="I366" s="33"/>
      <c r="J366" s="118"/>
      <c r="K366" s="59"/>
      <c r="L366" s="33"/>
      <c r="M366" s="33"/>
      <c r="N366" s="122"/>
      <c r="O366" s="56"/>
    </row>
    <row r="367" spans="1:15" ht="21">
      <c r="A367" s="38"/>
      <c r="B367" s="29"/>
      <c r="C367" s="33"/>
      <c r="D367" s="46"/>
      <c r="E367" s="46"/>
      <c r="F367" s="46"/>
      <c r="G367" s="46"/>
      <c r="H367" s="47"/>
      <c r="I367" s="33"/>
      <c r="J367" s="118"/>
      <c r="K367" s="33"/>
      <c r="L367" s="33"/>
      <c r="M367" s="35"/>
      <c r="N367" s="122"/>
      <c r="O367" s="56"/>
    </row>
    <row r="368" spans="1:18" ht="21">
      <c r="A368" s="38"/>
      <c r="B368" s="52"/>
      <c r="C368" s="30"/>
      <c r="D368" s="46"/>
      <c r="E368" s="46"/>
      <c r="F368" s="46"/>
      <c r="G368" s="46"/>
      <c r="H368" s="47"/>
      <c r="I368" s="33"/>
      <c r="J368" s="118"/>
      <c r="K368" s="33"/>
      <c r="L368" s="33"/>
      <c r="M368" s="33"/>
      <c r="N368" s="122"/>
      <c r="O368" s="56"/>
      <c r="R368" s="19"/>
    </row>
    <row r="369" spans="1:15" ht="21">
      <c r="A369" s="38"/>
      <c r="B369" s="29"/>
      <c r="C369" s="33"/>
      <c r="D369" s="46"/>
      <c r="E369" s="46"/>
      <c r="F369" s="46"/>
      <c r="G369" s="46"/>
      <c r="H369" s="47"/>
      <c r="I369" s="33"/>
      <c r="J369" s="118"/>
      <c r="K369" s="33"/>
      <c r="L369" s="33"/>
      <c r="M369" s="35"/>
      <c r="N369" s="122"/>
      <c r="O369" s="56"/>
    </row>
    <row r="370" spans="1:15" ht="21">
      <c r="A370" s="38"/>
      <c r="B370" s="29"/>
      <c r="C370" s="33"/>
      <c r="D370" s="46"/>
      <c r="E370" s="46"/>
      <c r="F370" s="46"/>
      <c r="G370" s="46"/>
      <c r="H370" s="47"/>
      <c r="I370" s="33"/>
      <c r="J370" s="118"/>
      <c r="K370" s="33"/>
      <c r="L370" s="33"/>
      <c r="M370" s="35"/>
      <c r="N370" s="122"/>
      <c r="O370" s="56"/>
    </row>
    <row r="371" spans="1:15" ht="21">
      <c r="A371" s="38"/>
      <c r="B371" s="29"/>
      <c r="C371" s="33"/>
      <c r="D371" s="46"/>
      <c r="E371" s="46"/>
      <c r="F371" s="46"/>
      <c r="G371" s="46"/>
      <c r="H371" s="47"/>
      <c r="I371" s="33"/>
      <c r="J371" s="118"/>
      <c r="K371" s="33"/>
      <c r="L371" s="33"/>
      <c r="M371" s="35"/>
      <c r="N371" s="122"/>
      <c r="O371" s="56"/>
    </row>
    <row r="372" spans="1:15" ht="21">
      <c r="A372" s="38"/>
      <c r="B372" s="29"/>
      <c r="C372" s="32"/>
      <c r="D372" s="68"/>
      <c r="E372" s="68"/>
      <c r="F372" s="46"/>
      <c r="G372" s="46"/>
      <c r="H372" s="47"/>
      <c r="I372" s="33"/>
      <c r="J372" s="118"/>
      <c r="K372" s="33"/>
      <c r="L372" s="33"/>
      <c r="M372" s="35"/>
      <c r="N372" s="122"/>
      <c r="O372" s="56"/>
    </row>
    <row r="373" spans="1:15" ht="21">
      <c r="A373" s="38"/>
      <c r="B373" s="29"/>
      <c r="C373" s="33"/>
      <c r="D373" s="46"/>
      <c r="E373" s="46"/>
      <c r="F373" s="46"/>
      <c r="G373" s="46"/>
      <c r="H373" s="47"/>
      <c r="I373" s="33"/>
      <c r="J373" s="118"/>
      <c r="K373" s="33"/>
      <c r="L373" s="33"/>
      <c r="M373" s="35"/>
      <c r="N373" s="122"/>
      <c r="O373" s="56"/>
    </row>
    <row r="374" spans="1:15" ht="21">
      <c r="A374" s="38"/>
      <c r="B374" s="135"/>
      <c r="C374" s="33"/>
      <c r="D374" s="46"/>
      <c r="E374" s="46"/>
      <c r="F374" s="46"/>
      <c r="G374" s="46"/>
      <c r="H374" s="47"/>
      <c r="I374" s="33"/>
      <c r="J374" s="118"/>
      <c r="K374" s="33"/>
      <c r="L374" s="33"/>
      <c r="M374" s="35"/>
      <c r="N374" s="122"/>
      <c r="O374" s="56"/>
    </row>
    <row r="375" spans="1:17" ht="23.25">
      <c r="A375" s="38"/>
      <c r="B375" s="29"/>
      <c r="C375" s="33"/>
      <c r="D375" s="46"/>
      <c r="E375" s="46"/>
      <c r="F375" s="46"/>
      <c r="G375" s="46"/>
      <c r="H375" s="47"/>
      <c r="I375" s="33"/>
      <c r="J375" s="118"/>
      <c r="K375" s="39"/>
      <c r="L375" s="33"/>
      <c r="M375" s="35"/>
      <c r="N375" s="122"/>
      <c r="O375" s="56"/>
      <c r="Q375" s="93"/>
    </row>
    <row r="376" spans="1:15" ht="21">
      <c r="A376" s="38"/>
      <c r="B376" s="40"/>
      <c r="C376" s="33"/>
      <c r="D376" s="46"/>
      <c r="E376" s="46"/>
      <c r="F376" s="46"/>
      <c r="G376" s="46"/>
      <c r="H376" s="47"/>
      <c r="I376" s="33"/>
      <c r="J376" s="118"/>
      <c r="K376" s="59"/>
      <c r="L376" s="33"/>
      <c r="M376" s="33"/>
      <c r="N376" s="122"/>
      <c r="O376" s="56"/>
    </row>
    <row r="377" spans="1:17" ht="26.25">
      <c r="A377" s="38"/>
      <c r="B377" s="29"/>
      <c r="C377" s="33"/>
      <c r="D377" s="46"/>
      <c r="E377" s="46"/>
      <c r="F377" s="46"/>
      <c r="G377" s="46"/>
      <c r="H377" s="47"/>
      <c r="I377" s="33"/>
      <c r="J377" s="118"/>
      <c r="K377" s="33"/>
      <c r="L377" s="33"/>
      <c r="M377" s="33"/>
      <c r="N377" s="122"/>
      <c r="O377" s="56"/>
      <c r="P377" s="41"/>
      <c r="Q377" s="96"/>
    </row>
    <row r="378" spans="1:17" ht="21">
      <c r="A378" s="38"/>
      <c r="B378" s="29"/>
      <c r="C378" s="33"/>
      <c r="D378" s="46"/>
      <c r="E378" s="46"/>
      <c r="F378" s="46"/>
      <c r="G378" s="46"/>
      <c r="H378" s="47"/>
      <c r="I378" s="33"/>
      <c r="J378" s="118"/>
      <c r="K378" s="62"/>
      <c r="L378" s="33"/>
      <c r="M378" s="35"/>
      <c r="N378" s="122"/>
      <c r="O378" s="56"/>
      <c r="Q378" s="97"/>
    </row>
    <row r="379" spans="1:15" ht="21">
      <c r="A379" s="38"/>
      <c r="B379" s="29"/>
      <c r="C379" s="33"/>
      <c r="D379" s="46"/>
      <c r="E379" s="46"/>
      <c r="F379" s="46"/>
      <c r="G379" s="46"/>
      <c r="H379" s="47"/>
      <c r="I379" s="33"/>
      <c r="J379" s="118"/>
      <c r="K379" s="33"/>
      <c r="L379" s="33"/>
      <c r="M379" s="33"/>
      <c r="N379" s="122"/>
      <c r="O379" s="56"/>
    </row>
    <row r="380" spans="1:15" ht="21">
      <c r="A380" s="38"/>
      <c r="B380" s="52"/>
      <c r="C380" s="33"/>
      <c r="D380" s="46"/>
      <c r="E380" s="46"/>
      <c r="F380" s="46"/>
      <c r="G380" s="46"/>
      <c r="H380" s="47"/>
      <c r="I380" s="33"/>
      <c r="J380" s="118"/>
      <c r="K380" s="33"/>
      <c r="L380" s="32"/>
      <c r="M380" s="32"/>
      <c r="N380" s="122"/>
      <c r="O380" s="56"/>
    </row>
    <row r="381" spans="1:15" ht="21">
      <c r="A381" s="38"/>
      <c r="B381" s="40"/>
      <c r="C381" s="38"/>
      <c r="D381" s="33"/>
      <c r="E381" s="33"/>
      <c r="F381" s="46"/>
      <c r="G381" s="46"/>
      <c r="H381" s="47"/>
      <c r="I381" s="33"/>
      <c r="J381" s="118"/>
      <c r="K381" s="39"/>
      <c r="L381" s="33"/>
      <c r="M381" s="35"/>
      <c r="N381" s="122"/>
      <c r="O381" s="56"/>
    </row>
    <row r="382" spans="1:18" ht="21">
      <c r="A382" s="38"/>
      <c r="B382" s="29"/>
      <c r="C382" s="33"/>
      <c r="D382" s="46"/>
      <c r="E382" s="46"/>
      <c r="F382" s="46"/>
      <c r="G382" s="46"/>
      <c r="H382" s="47"/>
      <c r="I382" s="33"/>
      <c r="J382" s="118"/>
      <c r="K382" s="33"/>
      <c r="L382" s="33"/>
      <c r="M382" s="35"/>
      <c r="N382" s="122"/>
      <c r="O382" s="56"/>
      <c r="R382" s="19"/>
    </row>
    <row r="383" spans="1:15" ht="21">
      <c r="A383" s="38"/>
      <c r="B383" s="40"/>
      <c r="C383" s="33"/>
      <c r="D383" s="46"/>
      <c r="E383" s="46"/>
      <c r="F383" s="46"/>
      <c r="G383" s="46"/>
      <c r="H383" s="47"/>
      <c r="I383" s="33"/>
      <c r="J383" s="118"/>
      <c r="K383" s="39"/>
      <c r="L383" s="33"/>
      <c r="M383" s="35"/>
      <c r="N383" s="122"/>
      <c r="O383" s="56"/>
    </row>
    <row r="384" spans="1:15" ht="21">
      <c r="A384" s="38"/>
      <c r="B384" s="29"/>
      <c r="C384" s="33"/>
      <c r="D384" s="46"/>
      <c r="E384" s="46"/>
      <c r="F384" s="46"/>
      <c r="G384" s="46"/>
      <c r="H384" s="47"/>
      <c r="I384" s="44"/>
      <c r="J384" s="118"/>
      <c r="K384" s="33"/>
      <c r="L384" s="33"/>
      <c r="M384" s="35"/>
      <c r="N384" s="122"/>
      <c r="O384" s="56"/>
    </row>
    <row r="385" spans="1:15" ht="21">
      <c r="A385" s="38"/>
      <c r="B385" s="29"/>
      <c r="C385" s="33"/>
      <c r="D385" s="46"/>
      <c r="E385" s="46"/>
      <c r="F385" s="46"/>
      <c r="G385" s="46"/>
      <c r="H385" s="47"/>
      <c r="I385" s="33"/>
      <c r="J385" s="118"/>
      <c r="K385" s="33"/>
      <c r="L385" s="33"/>
      <c r="M385" s="33"/>
      <c r="N385" s="122"/>
      <c r="O385" s="56"/>
    </row>
    <row r="386" spans="1:15" ht="21">
      <c r="A386" s="38"/>
      <c r="B386" s="29"/>
      <c r="C386" s="33"/>
      <c r="D386" s="46"/>
      <c r="E386" s="46"/>
      <c r="F386" s="46"/>
      <c r="G386" s="46"/>
      <c r="H386" s="47"/>
      <c r="I386" s="33"/>
      <c r="J386" s="118"/>
      <c r="K386" s="33"/>
      <c r="L386" s="33"/>
      <c r="M386" s="35"/>
      <c r="N386" s="122"/>
      <c r="O386" s="56"/>
    </row>
    <row r="387" spans="1:15" ht="21">
      <c r="A387" s="38"/>
      <c r="B387" s="138"/>
      <c r="C387" s="33"/>
      <c r="D387" s="33"/>
      <c r="E387" s="33"/>
      <c r="F387" s="46"/>
      <c r="G387" s="46"/>
      <c r="H387" s="46"/>
      <c r="I387" s="33"/>
      <c r="J387" s="121"/>
      <c r="K387" s="39"/>
      <c r="L387" s="33"/>
      <c r="M387" s="33"/>
      <c r="N387" s="121"/>
      <c r="O387" s="36"/>
    </row>
    <row r="388" spans="1:15" ht="21">
      <c r="A388" s="38"/>
      <c r="B388" s="29"/>
      <c r="C388" s="30"/>
      <c r="D388" s="46"/>
      <c r="E388" s="46"/>
      <c r="F388" s="46"/>
      <c r="G388" s="46"/>
      <c r="H388" s="47"/>
      <c r="I388" s="33"/>
      <c r="J388" s="118"/>
      <c r="K388" s="33"/>
      <c r="L388" s="33"/>
      <c r="M388" s="35"/>
      <c r="N388" s="122"/>
      <c r="O388" s="56"/>
    </row>
    <row r="389" spans="1:17" ht="26.25">
      <c r="A389" s="38"/>
      <c r="B389" s="52"/>
      <c r="C389" s="33"/>
      <c r="D389" s="46"/>
      <c r="E389" s="46"/>
      <c r="F389" s="46"/>
      <c r="G389" s="46"/>
      <c r="H389" s="47"/>
      <c r="I389" s="33"/>
      <c r="J389" s="118"/>
      <c r="K389" s="33"/>
      <c r="L389" s="33"/>
      <c r="M389" s="35"/>
      <c r="N389" s="122"/>
      <c r="O389" s="56"/>
      <c r="Q389" s="96"/>
    </row>
    <row r="390" spans="1:17" ht="21">
      <c r="A390" s="38"/>
      <c r="B390" s="29"/>
      <c r="C390" s="33"/>
      <c r="D390" s="46"/>
      <c r="E390" s="46"/>
      <c r="F390" s="46"/>
      <c r="G390" s="46"/>
      <c r="H390" s="47"/>
      <c r="I390" s="33"/>
      <c r="J390" s="118"/>
      <c r="K390" s="33"/>
      <c r="L390" s="32"/>
      <c r="M390" s="35"/>
      <c r="N390" s="122"/>
      <c r="O390" s="56"/>
      <c r="Q390" s="97"/>
    </row>
    <row r="391" spans="1:17" ht="26.25">
      <c r="A391" s="38"/>
      <c r="B391" s="82"/>
      <c r="C391" s="30"/>
      <c r="D391" s="46"/>
      <c r="E391" s="46"/>
      <c r="F391" s="46"/>
      <c r="G391" s="46"/>
      <c r="H391" s="47"/>
      <c r="I391" s="33"/>
      <c r="J391" s="118"/>
      <c r="K391" s="39"/>
      <c r="L391" s="33"/>
      <c r="M391" s="35"/>
      <c r="N391" s="122"/>
      <c r="O391" s="56"/>
      <c r="Q391" s="98"/>
    </row>
    <row r="392" spans="1:18" ht="21">
      <c r="A392" s="38"/>
      <c r="B392" s="29"/>
      <c r="C392" s="33"/>
      <c r="D392" s="46"/>
      <c r="E392" s="46"/>
      <c r="F392" s="46"/>
      <c r="G392" s="46"/>
      <c r="H392" s="47"/>
      <c r="I392" s="33"/>
      <c r="J392" s="118"/>
      <c r="K392" s="33"/>
      <c r="L392" s="33"/>
      <c r="M392" s="33"/>
      <c r="N392" s="122"/>
      <c r="O392" s="56"/>
      <c r="R392" s="19"/>
    </row>
    <row r="393" spans="1:18" ht="21">
      <c r="A393" s="24"/>
      <c r="B393" s="29"/>
      <c r="C393" s="33"/>
      <c r="D393" s="46"/>
      <c r="E393" s="46"/>
      <c r="F393" s="46"/>
      <c r="G393" s="46"/>
      <c r="H393" s="47"/>
      <c r="I393" s="33"/>
      <c r="J393" s="118"/>
      <c r="K393" s="33"/>
      <c r="L393" s="33"/>
      <c r="M393" s="35"/>
      <c r="N393" s="122"/>
      <c r="O393" s="56"/>
      <c r="R393" s="19"/>
    </row>
    <row r="394" spans="2:18" ht="26.25">
      <c r="B394" s="29"/>
      <c r="C394" s="33"/>
      <c r="D394" s="46"/>
      <c r="E394" s="46"/>
      <c r="F394" s="46"/>
      <c r="G394" s="46"/>
      <c r="H394" s="47"/>
      <c r="I394" s="33"/>
      <c r="J394" s="118"/>
      <c r="K394" s="121"/>
      <c r="L394" s="33"/>
      <c r="M394" s="35"/>
      <c r="N394" s="122"/>
      <c r="O394" s="56"/>
      <c r="P394" s="127"/>
      <c r="R394" s="91"/>
    </row>
    <row r="395" spans="2:15" ht="21">
      <c r="B395" s="29"/>
      <c r="C395" s="33"/>
      <c r="D395" s="46"/>
      <c r="E395" s="46"/>
      <c r="F395" s="46"/>
      <c r="G395" s="46"/>
      <c r="H395" s="47"/>
      <c r="I395" s="33"/>
      <c r="J395" s="118"/>
      <c r="K395" s="60"/>
      <c r="L395" s="33"/>
      <c r="M395" s="33"/>
      <c r="N395" s="122"/>
      <c r="O395" s="56"/>
    </row>
    <row r="396" spans="2:18" ht="21">
      <c r="B396" s="82"/>
      <c r="C396" s="33"/>
      <c r="D396" s="46"/>
      <c r="E396" s="46"/>
      <c r="F396" s="46"/>
      <c r="G396" s="46"/>
      <c r="H396" s="47"/>
      <c r="I396" s="33"/>
      <c r="J396" s="118"/>
      <c r="K396" s="39"/>
      <c r="L396" s="33"/>
      <c r="M396" s="35"/>
      <c r="N396" s="122"/>
      <c r="O396" s="56"/>
      <c r="R396" s="91"/>
    </row>
    <row r="397" spans="2:15" ht="21">
      <c r="B397" s="29"/>
      <c r="C397" s="33"/>
      <c r="D397" s="46"/>
      <c r="E397" s="46"/>
      <c r="F397" s="46"/>
      <c r="G397" s="46"/>
      <c r="H397" s="47"/>
      <c r="I397" s="46"/>
      <c r="J397" s="118"/>
      <c r="K397" s="46"/>
      <c r="L397" s="33"/>
      <c r="M397" s="35"/>
      <c r="N397" s="122"/>
      <c r="O397" s="56"/>
    </row>
    <row r="398" spans="2:15" ht="21">
      <c r="B398" s="29"/>
      <c r="C398" s="33"/>
      <c r="D398" s="46"/>
      <c r="E398" s="46"/>
      <c r="F398" s="46"/>
      <c r="G398" s="46"/>
      <c r="H398" s="47"/>
      <c r="I398" s="33"/>
      <c r="J398" s="118"/>
      <c r="K398" s="59"/>
      <c r="L398" s="33"/>
      <c r="M398" s="35"/>
      <c r="N398" s="122"/>
      <c r="O398" s="56"/>
    </row>
    <row r="399" spans="2:18" ht="21">
      <c r="B399" s="29"/>
      <c r="C399" s="30"/>
      <c r="D399" s="46"/>
      <c r="E399" s="46"/>
      <c r="F399" s="46"/>
      <c r="G399" s="46"/>
      <c r="H399" s="47"/>
      <c r="I399" s="33"/>
      <c r="J399" s="118"/>
      <c r="K399" s="33"/>
      <c r="L399" s="32"/>
      <c r="M399" s="35"/>
      <c r="N399" s="122"/>
      <c r="O399" s="56"/>
      <c r="R399" s="91"/>
    </row>
    <row r="400" spans="2:15" ht="21">
      <c r="B400" s="29"/>
      <c r="C400" s="33"/>
      <c r="D400" s="46"/>
      <c r="E400" s="46"/>
      <c r="F400" s="46"/>
      <c r="G400" s="46"/>
      <c r="H400" s="47"/>
      <c r="I400" s="33"/>
      <c r="J400" s="118"/>
      <c r="K400" s="39"/>
      <c r="L400" s="33"/>
      <c r="M400" s="35"/>
      <c r="N400" s="122"/>
      <c r="O400" s="56"/>
    </row>
    <row r="401" spans="2:15" ht="21">
      <c r="B401" s="29"/>
      <c r="C401" s="33"/>
      <c r="D401" s="46"/>
      <c r="E401" s="46"/>
      <c r="F401" s="46"/>
      <c r="G401" s="46"/>
      <c r="H401" s="47"/>
      <c r="I401" s="33"/>
      <c r="J401" s="118"/>
      <c r="K401" s="39"/>
      <c r="L401" s="33"/>
      <c r="M401" s="33"/>
      <c r="N401" s="122"/>
      <c r="O401" s="56"/>
    </row>
    <row r="402" spans="2:15" ht="21">
      <c r="B402" s="29"/>
      <c r="C402" s="33"/>
      <c r="D402" s="46"/>
      <c r="E402" s="46"/>
      <c r="F402" s="46"/>
      <c r="G402" s="46"/>
      <c r="H402" s="47"/>
      <c r="I402" s="33"/>
      <c r="J402" s="118"/>
      <c r="K402" s="46"/>
      <c r="L402" s="33"/>
      <c r="M402" s="35"/>
      <c r="N402" s="122"/>
      <c r="O402" s="56"/>
    </row>
    <row r="403" spans="2:15" ht="21">
      <c r="B403" s="51"/>
      <c r="C403" s="33"/>
      <c r="D403" s="46"/>
      <c r="E403" s="46"/>
      <c r="F403" s="46"/>
      <c r="G403" s="46"/>
      <c r="H403" s="47"/>
      <c r="I403" s="33"/>
      <c r="J403" s="118"/>
      <c r="K403" s="39"/>
      <c r="L403" s="33"/>
      <c r="M403" s="35"/>
      <c r="N403" s="122"/>
      <c r="O403" s="56"/>
    </row>
    <row r="404" spans="2:15" ht="21">
      <c r="B404" s="29"/>
      <c r="C404" s="33"/>
      <c r="D404" s="46"/>
      <c r="E404" s="46"/>
      <c r="F404" s="46"/>
      <c r="G404" s="46"/>
      <c r="H404" s="47"/>
      <c r="I404" s="33"/>
      <c r="J404" s="118"/>
      <c r="K404" s="33"/>
      <c r="L404" s="33"/>
      <c r="M404" s="35"/>
      <c r="N404" s="122"/>
      <c r="O404" s="56"/>
    </row>
    <row r="405" spans="2:15" ht="21">
      <c r="B405" s="29"/>
      <c r="C405" s="33"/>
      <c r="D405" s="46"/>
      <c r="E405" s="46"/>
      <c r="F405" s="46"/>
      <c r="G405" s="46"/>
      <c r="H405" s="47"/>
      <c r="I405" s="33"/>
      <c r="J405" s="118"/>
      <c r="K405" s="33"/>
      <c r="L405" s="33"/>
      <c r="M405" s="33"/>
      <c r="N405" s="122"/>
      <c r="O405" s="56"/>
    </row>
    <row r="406" spans="2:15" ht="21">
      <c r="B406" s="134"/>
      <c r="C406" s="76"/>
      <c r="D406" s="33"/>
      <c r="E406" s="46"/>
      <c r="F406" s="46"/>
      <c r="G406" s="46"/>
      <c r="H406" s="47"/>
      <c r="I406" s="33"/>
      <c r="J406" s="118"/>
      <c r="K406" s="33"/>
      <c r="L406" s="33"/>
      <c r="M406" s="33"/>
      <c r="N406" s="122"/>
      <c r="O406" s="56"/>
    </row>
    <row r="407" spans="2:15" ht="21">
      <c r="B407" s="29"/>
      <c r="C407" s="33"/>
      <c r="D407" s="46"/>
      <c r="E407" s="46"/>
      <c r="F407" s="46"/>
      <c r="G407" s="46"/>
      <c r="H407" s="47"/>
      <c r="I407" s="33"/>
      <c r="J407" s="118"/>
      <c r="K407" s="33"/>
      <c r="L407" s="33"/>
      <c r="M407" s="35"/>
      <c r="N407" s="122"/>
      <c r="O407" s="56"/>
    </row>
    <row r="408" spans="2:15" ht="21">
      <c r="B408" s="40"/>
      <c r="C408" s="30"/>
      <c r="D408" s="46"/>
      <c r="E408" s="46"/>
      <c r="F408" s="46"/>
      <c r="G408" s="46"/>
      <c r="H408" s="47"/>
      <c r="I408" s="33"/>
      <c r="J408" s="118"/>
      <c r="K408" s="33"/>
      <c r="L408" s="33"/>
      <c r="M408" s="33"/>
      <c r="N408" s="122"/>
      <c r="O408" s="56"/>
    </row>
    <row r="409" spans="2:15" ht="21">
      <c r="B409" s="40"/>
      <c r="C409" s="30"/>
      <c r="D409" s="46"/>
      <c r="E409" s="46"/>
      <c r="F409" s="46"/>
      <c r="G409" s="46"/>
      <c r="H409" s="47"/>
      <c r="I409" s="33"/>
      <c r="J409" s="118"/>
      <c r="K409" s="33"/>
      <c r="L409" s="32"/>
      <c r="M409" s="32"/>
      <c r="N409" s="122"/>
      <c r="O409" s="56"/>
    </row>
    <row r="410" spans="2:15" ht="21">
      <c r="B410" s="40"/>
      <c r="C410" s="30"/>
      <c r="D410" s="46"/>
      <c r="E410" s="46"/>
      <c r="F410" s="46"/>
      <c r="G410" s="46"/>
      <c r="H410" s="47"/>
      <c r="I410" s="33"/>
      <c r="J410" s="118"/>
      <c r="K410" s="33"/>
      <c r="L410" s="32"/>
      <c r="M410" s="32"/>
      <c r="N410" s="122"/>
      <c r="O410" s="56"/>
    </row>
    <row r="411" spans="2:15" ht="21">
      <c r="B411" s="40"/>
      <c r="C411" s="30"/>
      <c r="D411" s="46"/>
      <c r="E411" s="46"/>
      <c r="F411" s="46"/>
      <c r="G411" s="46"/>
      <c r="H411" s="47"/>
      <c r="I411" s="33"/>
      <c r="J411" s="118"/>
      <c r="K411" s="33"/>
      <c r="L411" s="32"/>
      <c r="M411" s="32"/>
      <c r="N411" s="122"/>
      <c r="O411" s="56"/>
    </row>
    <row r="412" spans="2:15" ht="21">
      <c r="B412" s="29"/>
      <c r="C412" s="30"/>
      <c r="D412" s="46"/>
      <c r="E412" s="46"/>
      <c r="F412" s="46"/>
      <c r="G412" s="46"/>
      <c r="H412" s="47"/>
      <c r="I412" s="33"/>
      <c r="J412" s="118"/>
      <c r="K412" s="33"/>
      <c r="L412" s="32"/>
      <c r="M412" s="32"/>
      <c r="N412" s="122"/>
      <c r="O412" s="56"/>
    </row>
    <row r="413" spans="2:15" ht="21">
      <c r="B413" s="29"/>
      <c r="C413" s="30"/>
      <c r="D413" s="46"/>
      <c r="E413" s="46"/>
      <c r="F413" s="46"/>
      <c r="G413" s="46"/>
      <c r="H413" s="47"/>
      <c r="I413" s="33"/>
      <c r="J413" s="118"/>
      <c r="K413" s="33"/>
      <c r="L413" s="32"/>
      <c r="M413" s="32"/>
      <c r="N413" s="122"/>
      <c r="O413" s="56"/>
    </row>
    <row r="414" spans="2:15" ht="21">
      <c r="B414" s="40"/>
      <c r="C414" s="30"/>
      <c r="D414" s="46"/>
      <c r="E414" s="46"/>
      <c r="F414" s="46"/>
      <c r="G414" s="46"/>
      <c r="H414" s="47"/>
      <c r="I414" s="33"/>
      <c r="J414" s="118"/>
      <c r="K414" s="39"/>
      <c r="L414" s="33"/>
      <c r="M414" s="35"/>
      <c r="N414" s="122"/>
      <c r="O414" s="56"/>
    </row>
    <row r="415" spans="2:15" ht="21">
      <c r="B415" s="40"/>
      <c r="C415" s="33"/>
      <c r="D415" s="46"/>
      <c r="E415" s="46"/>
      <c r="F415" s="46"/>
      <c r="G415" s="46"/>
      <c r="H415" s="47"/>
      <c r="I415" s="33"/>
      <c r="J415" s="118"/>
      <c r="K415" s="59"/>
      <c r="L415" s="33"/>
      <c r="M415" s="33"/>
      <c r="N415" s="122"/>
      <c r="O415" s="56"/>
    </row>
    <row r="416" spans="2:15" ht="21">
      <c r="B416" s="40"/>
      <c r="C416" s="33"/>
      <c r="D416" s="46"/>
      <c r="E416" s="46"/>
      <c r="F416" s="46"/>
      <c r="G416" s="46"/>
      <c r="H416" s="47"/>
      <c r="I416" s="33"/>
      <c r="J416" s="118"/>
      <c r="K416" s="59"/>
      <c r="L416" s="33"/>
      <c r="M416" s="33"/>
      <c r="N416" s="122"/>
      <c r="O416" s="56"/>
    </row>
    <row r="417" spans="2:15" ht="21">
      <c r="B417" s="21"/>
      <c r="C417" s="25"/>
      <c r="D417" s="25"/>
      <c r="E417" s="25"/>
      <c r="F417" s="69"/>
      <c r="G417" s="69"/>
      <c r="H417" s="69"/>
      <c r="I417" s="25"/>
      <c r="J417" s="25"/>
      <c r="K417" s="26"/>
      <c r="L417" s="25"/>
      <c r="M417" s="108"/>
      <c r="N417" s="22"/>
      <c r="O417" s="27"/>
    </row>
    <row r="418" ht="23.25">
      <c r="O418" s="139"/>
    </row>
    <row r="420" ht="21">
      <c r="N420" s="95"/>
    </row>
    <row r="421" ht="21">
      <c r="N421" s="95"/>
    </row>
    <row r="422" spans="14:15" ht="21">
      <c r="N422" s="79"/>
      <c r="O422" s="11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2">
      <selection activeCell="F17" sqref="F16:F17"/>
    </sheetView>
  </sheetViews>
  <sheetFormatPr defaultColWidth="9.140625" defaultRowHeight="21.75"/>
  <cols>
    <col min="1" max="1" width="5.421875" style="6" customWidth="1"/>
    <col min="2" max="2" width="27.7109375" style="0" customWidth="1"/>
    <col min="3" max="3" width="8.8515625" style="6" customWidth="1"/>
    <col min="4" max="4" width="7.28125" style="6" customWidth="1"/>
    <col min="5" max="5" width="7.57421875" style="6" customWidth="1"/>
    <col min="6" max="6" width="7.57421875" style="70" customWidth="1"/>
    <col min="7" max="7" width="7.57421875" style="70" hidden="1" customWidth="1"/>
    <col min="8" max="8" width="10.00390625" style="70" customWidth="1"/>
    <col min="9" max="9" width="8.57421875" style="6" customWidth="1"/>
    <col min="10" max="10" width="10.421875" style="6" customWidth="1"/>
    <col min="11" max="11" width="10.00390625" style="6" customWidth="1"/>
    <col min="12" max="12" width="8.140625" style="6" customWidth="1"/>
    <col min="13" max="13" width="10.140625" style="6" customWidth="1"/>
    <col min="14" max="14" width="8.00390625" style="6" customWidth="1"/>
    <col min="15" max="15" width="12.140625" style="6" customWidth="1"/>
    <col min="17" max="17" width="12.8515625" style="0" customWidth="1"/>
  </cols>
  <sheetData>
    <row r="1" spans="1:15" ht="21">
      <c r="A1" s="17"/>
      <c r="B1" s="1"/>
      <c r="C1" s="11"/>
      <c r="D1" s="43"/>
      <c r="E1" s="10"/>
      <c r="F1" s="66"/>
      <c r="G1" s="130"/>
      <c r="H1" s="80"/>
      <c r="I1" s="3"/>
      <c r="J1" s="3"/>
      <c r="K1" s="11"/>
      <c r="L1" s="9"/>
      <c r="M1" s="12"/>
      <c r="N1" s="9"/>
      <c r="O1" s="13"/>
    </row>
    <row r="2" spans="1:15" ht="21">
      <c r="A2" s="5"/>
      <c r="B2" s="15"/>
      <c r="C2" s="5"/>
      <c r="D2" s="67"/>
      <c r="E2" s="67"/>
      <c r="F2" s="67"/>
      <c r="G2" s="67"/>
      <c r="H2" s="67"/>
      <c r="I2" s="20"/>
      <c r="J2" s="20"/>
      <c r="K2" s="5"/>
      <c r="L2" s="18"/>
      <c r="M2" s="5"/>
      <c r="N2" s="5"/>
      <c r="O2" s="16"/>
    </row>
    <row r="3" spans="1:15" ht="21">
      <c r="A3" s="38"/>
      <c r="B3" s="157"/>
      <c r="C3" s="165"/>
      <c r="D3" s="152"/>
      <c r="E3" s="152"/>
      <c r="F3" s="164"/>
      <c r="G3" s="164"/>
      <c r="H3" s="155"/>
      <c r="I3" s="152"/>
      <c r="J3" s="164"/>
      <c r="K3" s="152"/>
      <c r="L3" s="152"/>
      <c r="M3" s="152"/>
      <c r="N3" s="165"/>
      <c r="O3" s="166"/>
    </row>
    <row r="4" spans="1:15" ht="21">
      <c r="A4" s="34"/>
      <c r="B4" s="157"/>
      <c r="C4" s="162"/>
      <c r="D4" s="152"/>
      <c r="E4" s="152"/>
      <c r="F4" s="164"/>
      <c r="G4" s="164"/>
      <c r="H4" s="155"/>
      <c r="I4" s="152"/>
      <c r="J4" s="164"/>
      <c r="K4" s="152"/>
      <c r="L4" s="152"/>
      <c r="M4" s="158"/>
      <c r="N4" s="165"/>
      <c r="O4" s="166"/>
    </row>
    <row r="5" spans="1:15" ht="21">
      <c r="A5" s="38"/>
      <c r="B5" s="157"/>
      <c r="C5" s="162"/>
      <c r="D5" s="152"/>
      <c r="E5" s="152"/>
      <c r="F5" s="164"/>
      <c r="G5" s="164"/>
      <c r="H5" s="155"/>
      <c r="I5" s="152"/>
      <c r="J5" s="164"/>
      <c r="K5" s="152"/>
      <c r="L5" s="152"/>
      <c r="M5" s="158"/>
      <c r="N5" s="165"/>
      <c r="O5" s="166"/>
    </row>
    <row r="6" spans="1:15" ht="21">
      <c r="A6" s="38"/>
      <c r="B6" s="157"/>
      <c r="C6" s="162"/>
      <c r="D6" s="152"/>
      <c r="E6" s="152"/>
      <c r="F6" s="164"/>
      <c r="G6" s="164"/>
      <c r="H6" s="155"/>
      <c r="I6" s="152"/>
      <c r="J6" s="164"/>
      <c r="K6" s="152"/>
      <c r="L6" s="152"/>
      <c r="M6" s="158"/>
      <c r="N6" s="165"/>
      <c r="O6" s="166"/>
    </row>
    <row r="7" spans="1:15" ht="21">
      <c r="A7" s="34"/>
      <c r="B7" s="157"/>
      <c r="C7" s="162"/>
      <c r="D7" s="152"/>
      <c r="E7" s="152"/>
      <c r="F7" s="164"/>
      <c r="G7" s="164"/>
      <c r="H7" s="155"/>
      <c r="I7" s="152"/>
      <c r="J7" s="164"/>
      <c r="K7" s="152"/>
      <c r="L7" s="152"/>
      <c r="M7" s="158"/>
      <c r="N7" s="165"/>
      <c r="O7" s="166"/>
    </row>
    <row r="8" spans="1:15" ht="21">
      <c r="A8" s="38"/>
      <c r="B8" s="157"/>
      <c r="C8" s="162"/>
      <c r="D8" s="152"/>
      <c r="E8" s="152"/>
      <c r="F8" s="164"/>
      <c r="G8" s="164"/>
      <c r="H8" s="155"/>
      <c r="I8" s="152"/>
      <c r="J8" s="164"/>
      <c r="K8" s="152"/>
      <c r="L8" s="152"/>
      <c r="M8" s="158"/>
      <c r="N8" s="165"/>
      <c r="O8" s="166"/>
    </row>
    <row r="9" spans="1:15" ht="21">
      <c r="A9" s="38"/>
      <c r="B9" s="157"/>
      <c r="C9" s="162"/>
      <c r="D9" s="152"/>
      <c r="E9" s="152"/>
      <c r="F9" s="164"/>
      <c r="G9" s="164"/>
      <c r="H9" s="155"/>
      <c r="I9" s="152"/>
      <c r="J9" s="164"/>
      <c r="K9" s="159"/>
      <c r="L9" s="152"/>
      <c r="M9" s="158"/>
      <c r="N9" s="165"/>
      <c r="O9" s="166"/>
    </row>
    <row r="10" spans="1:15" ht="21">
      <c r="A10" s="34"/>
      <c r="B10" s="29"/>
      <c r="C10" s="38"/>
      <c r="D10" s="46"/>
      <c r="E10" s="46"/>
      <c r="F10" s="120"/>
      <c r="G10" s="120"/>
      <c r="H10" s="117"/>
      <c r="I10" s="46"/>
      <c r="J10" s="121"/>
      <c r="K10" s="39"/>
      <c r="L10" s="33"/>
      <c r="M10" s="35"/>
      <c r="N10" s="34"/>
      <c r="O10" s="36"/>
    </row>
    <row r="11" spans="1:15" ht="21">
      <c r="A11" s="38"/>
      <c r="B11" s="29"/>
      <c r="C11" s="38"/>
      <c r="D11" s="46"/>
      <c r="E11" s="46"/>
      <c r="F11" s="120"/>
      <c r="G11" s="120"/>
      <c r="H11" s="117"/>
      <c r="I11" s="46"/>
      <c r="J11" s="121"/>
      <c r="K11" s="33"/>
      <c r="L11" s="33"/>
      <c r="M11" s="35"/>
      <c r="N11" s="34"/>
      <c r="O11" s="36"/>
    </row>
    <row r="12" spans="1:15" ht="21">
      <c r="A12" s="38"/>
      <c r="B12" s="29"/>
      <c r="C12" s="38"/>
      <c r="D12" s="46"/>
      <c r="E12" s="46"/>
      <c r="F12" s="120"/>
      <c r="G12" s="120"/>
      <c r="H12" s="117"/>
      <c r="I12" s="141"/>
      <c r="J12" s="121"/>
      <c r="K12" s="33"/>
      <c r="L12" s="33"/>
      <c r="M12" s="35"/>
      <c r="N12" s="34"/>
      <c r="O12" s="36"/>
    </row>
    <row r="13" spans="1:15" ht="21">
      <c r="A13" s="34"/>
      <c r="B13" s="104"/>
      <c r="C13" s="33"/>
      <c r="D13" s="46"/>
      <c r="E13" s="46"/>
      <c r="F13" s="120"/>
      <c r="G13" s="120"/>
      <c r="H13" s="120"/>
      <c r="I13" s="46"/>
      <c r="J13" s="121"/>
      <c r="K13" s="133"/>
      <c r="L13" s="33"/>
      <c r="M13" s="35"/>
      <c r="N13" s="121"/>
      <c r="O13" s="35"/>
    </row>
    <row r="14" spans="1:15" ht="21">
      <c r="A14" s="38"/>
      <c r="B14" s="29"/>
      <c r="C14" s="30"/>
      <c r="D14" s="46"/>
      <c r="E14" s="46"/>
      <c r="F14" s="120"/>
      <c r="G14" s="120"/>
      <c r="H14" s="120"/>
      <c r="I14" s="46"/>
      <c r="J14" s="121"/>
      <c r="K14" s="33"/>
      <c r="L14" s="33"/>
      <c r="M14" s="33"/>
      <c r="N14" s="121"/>
      <c r="O14" s="35"/>
    </row>
    <row r="15" spans="1:15" ht="21">
      <c r="A15" s="38"/>
      <c r="B15" s="29"/>
      <c r="C15" s="38"/>
      <c r="D15" s="46"/>
      <c r="E15" s="46"/>
      <c r="F15" s="120"/>
      <c r="G15" s="120"/>
      <c r="H15" s="117"/>
      <c r="I15" s="141"/>
      <c r="J15" s="121"/>
      <c r="K15" s="33"/>
      <c r="L15" s="33"/>
      <c r="M15" s="35"/>
      <c r="N15" s="34"/>
      <c r="O15" s="36"/>
    </row>
    <row r="16" spans="1:15" ht="21">
      <c r="A16" s="34"/>
      <c r="B16" s="29"/>
      <c r="C16" s="33"/>
      <c r="D16" s="46"/>
      <c r="E16" s="46"/>
      <c r="F16" s="120"/>
      <c r="G16" s="120"/>
      <c r="H16" s="120"/>
      <c r="I16" s="46"/>
      <c r="J16" s="121"/>
      <c r="K16" s="33"/>
      <c r="L16" s="33"/>
      <c r="M16" s="35"/>
      <c r="N16" s="121"/>
      <c r="O16" s="35"/>
    </row>
    <row r="17" spans="1:15" ht="21">
      <c r="A17" s="38"/>
      <c r="B17" s="29"/>
      <c r="C17" s="38"/>
      <c r="D17" s="46"/>
      <c r="E17" s="46"/>
      <c r="F17" s="120"/>
      <c r="G17" s="120"/>
      <c r="H17" s="117"/>
      <c r="I17" s="141"/>
      <c r="J17" s="121"/>
      <c r="K17" s="33"/>
      <c r="L17" s="33"/>
      <c r="M17" s="35"/>
      <c r="N17" s="34"/>
      <c r="O17" s="36"/>
    </row>
    <row r="18" spans="1:15" ht="21">
      <c r="A18" s="38"/>
      <c r="B18" s="29"/>
      <c r="C18" s="38"/>
      <c r="D18" s="46"/>
      <c r="E18" s="46"/>
      <c r="F18" s="120"/>
      <c r="G18" s="120"/>
      <c r="H18" s="117"/>
      <c r="I18" s="46"/>
      <c r="J18" s="121"/>
      <c r="K18" s="33"/>
      <c r="L18" s="33"/>
      <c r="M18" s="35"/>
      <c r="N18" s="34"/>
      <c r="O18" s="36"/>
    </row>
    <row r="19" spans="1:15" ht="21">
      <c r="A19" s="34"/>
      <c r="B19" s="29"/>
      <c r="C19" s="38"/>
      <c r="D19" s="46"/>
      <c r="E19" s="46"/>
      <c r="F19" s="120"/>
      <c r="G19" s="120"/>
      <c r="H19" s="117"/>
      <c r="I19" s="46"/>
      <c r="J19" s="121"/>
      <c r="K19" s="46"/>
      <c r="L19" s="33"/>
      <c r="M19" s="35"/>
      <c r="N19" s="34"/>
      <c r="O19" s="36"/>
    </row>
    <row r="20" spans="1:15" ht="21">
      <c r="A20" s="38"/>
      <c r="B20" s="29"/>
      <c r="C20" s="38"/>
      <c r="D20" s="46"/>
      <c r="E20" s="46"/>
      <c r="F20" s="120"/>
      <c r="G20" s="120"/>
      <c r="H20" s="117"/>
      <c r="I20" s="46"/>
      <c r="J20" s="121"/>
      <c r="K20" s="33"/>
      <c r="L20" s="33"/>
      <c r="M20" s="33"/>
      <c r="N20" s="34"/>
      <c r="O20" s="36"/>
    </row>
    <row r="21" spans="1:15" ht="21">
      <c r="A21" s="38"/>
      <c r="B21" s="29"/>
      <c r="C21" s="38"/>
      <c r="D21" s="46"/>
      <c r="E21" s="46"/>
      <c r="F21" s="120"/>
      <c r="G21" s="120"/>
      <c r="H21" s="117"/>
      <c r="I21" s="46"/>
      <c r="J21" s="121"/>
      <c r="K21" s="39"/>
      <c r="L21" s="33"/>
      <c r="M21" s="35"/>
      <c r="N21" s="34"/>
      <c r="O21" s="36"/>
    </row>
    <row r="22" spans="1:15" ht="21">
      <c r="A22" s="34"/>
      <c r="B22" s="29"/>
      <c r="C22" s="38"/>
      <c r="D22" s="46"/>
      <c r="E22" s="46"/>
      <c r="F22" s="120"/>
      <c r="G22" s="120"/>
      <c r="H22" s="117"/>
      <c r="I22" s="46"/>
      <c r="J22" s="121"/>
      <c r="K22" s="33"/>
      <c r="L22" s="33"/>
      <c r="M22" s="35"/>
      <c r="N22" s="34"/>
      <c r="O22" s="36"/>
    </row>
    <row r="23" spans="1:15" ht="21">
      <c r="A23" s="38"/>
      <c r="B23" s="29"/>
      <c r="C23" s="38"/>
      <c r="D23" s="46"/>
      <c r="E23" s="46"/>
      <c r="F23" s="120"/>
      <c r="G23" s="120"/>
      <c r="H23" s="117"/>
      <c r="I23" s="46"/>
      <c r="J23" s="121"/>
      <c r="K23" s="33"/>
      <c r="L23" s="33"/>
      <c r="M23" s="35"/>
      <c r="N23" s="34"/>
      <c r="O23" s="36"/>
    </row>
    <row r="24" spans="1:15" ht="21">
      <c r="A24" s="38"/>
      <c r="B24" s="29"/>
      <c r="C24" s="38"/>
      <c r="D24" s="46"/>
      <c r="E24" s="46"/>
      <c r="F24" s="120"/>
      <c r="G24" s="120"/>
      <c r="H24" s="117"/>
      <c r="I24" s="46"/>
      <c r="J24" s="121"/>
      <c r="K24" s="33"/>
      <c r="L24" s="33"/>
      <c r="M24" s="35"/>
      <c r="N24" s="34"/>
      <c r="O24" s="36"/>
    </row>
    <row r="25" spans="1:15" ht="21">
      <c r="A25" s="34"/>
      <c r="B25" s="29"/>
      <c r="C25" s="38"/>
      <c r="D25" s="46"/>
      <c r="E25" s="46"/>
      <c r="F25" s="120"/>
      <c r="G25" s="120"/>
      <c r="H25" s="117"/>
      <c r="I25" s="46"/>
      <c r="J25" s="121"/>
      <c r="K25" s="33"/>
      <c r="L25" s="33"/>
      <c r="M25" s="35"/>
      <c r="N25" s="34"/>
      <c r="O25" s="36"/>
    </row>
    <row r="26" spans="1:15" ht="21">
      <c r="A26" s="38"/>
      <c r="B26" s="29"/>
      <c r="C26" s="38"/>
      <c r="D26" s="46"/>
      <c r="E26" s="46"/>
      <c r="F26" s="120"/>
      <c r="G26" s="120"/>
      <c r="H26" s="117"/>
      <c r="I26" s="46"/>
      <c r="J26" s="121"/>
      <c r="K26" s="46"/>
      <c r="L26" s="33"/>
      <c r="M26" s="35"/>
      <c r="N26" s="34"/>
      <c r="O26" s="36"/>
    </row>
    <row r="27" spans="1:17" ht="21">
      <c r="A27" s="38"/>
      <c r="B27" s="29"/>
      <c r="C27" s="34"/>
      <c r="D27" s="46"/>
      <c r="E27" s="46"/>
      <c r="F27" s="120"/>
      <c r="G27" s="120"/>
      <c r="H27" s="117"/>
      <c r="I27" s="46"/>
      <c r="J27" s="121"/>
      <c r="K27" s="33"/>
      <c r="L27" s="33"/>
      <c r="M27" s="35"/>
      <c r="N27" s="34"/>
      <c r="O27" s="36"/>
      <c r="Q27" s="19"/>
    </row>
    <row r="28" spans="1:15" ht="21">
      <c r="A28" s="34"/>
      <c r="B28" s="40"/>
      <c r="C28" s="38"/>
      <c r="D28" s="46"/>
      <c r="E28" s="46"/>
      <c r="F28" s="120"/>
      <c r="G28" s="120"/>
      <c r="H28" s="117"/>
      <c r="I28" s="46"/>
      <c r="J28" s="121"/>
      <c r="K28" s="33"/>
      <c r="L28" s="33"/>
      <c r="M28" s="35"/>
      <c r="N28" s="34"/>
      <c r="O28" s="36"/>
    </row>
    <row r="29" spans="1:15" ht="21">
      <c r="A29" s="38"/>
      <c r="B29" s="29"/>
      <c r="C29" s="38"/>
      <c r="D29" s="46"/>
      <c r="E29" s="46"/>
      <c r="F29" s="120"/>
      <c r="G29" s="120"/>
      <c r="H29" s="117"/>
      <c r="I29" s="46"/>
      <c r="J29" s="121"/>
      <c r="K29" s="33"/>
      <c r="L29" s="33"/>
      <c r="M29" s="35"/>
      <c r="N29" s="34"/>
      <c r="O29" s="36"/>
    </row>
    <row r="30" spans="1:15" ht="21">
      <c r="A30" s="38"/>
      <c r="B30" s="82"/>
      <c r="C30" s="33"/>
      <c r="D30" s="46"/>
      <c r="E30" s="46"/>
      <c r="F30" s="120"/>
      <c r="G30" s="120"/>
      <c r="H30" s="120"/>
      <c r="I30" s="46"/>
      <c r="J30" s="121"/>
      <c r="K30" s="33"/>
      <c r="L30" s="33"/>
      <c r="M30" s="35"/>
      <c r="N30" s="121"/>
      <c r="O30" s="35"/>
    </row>
    <row r="31" spans="1:15" ht="21">
      <c r="A31" s="34"/>
      <c r="B31" s="29"/>
      <c r="C31" s="33"/>
      <c r="D31" s="46"/>
      <c r="E31" s="46"/>
      <c r="F31" s="120"/>
      <c r="G31" s="120"/>
      <c r="H31" s="120"/>
      <c r="I31" s="46"/>
      <c r="J31" s="121"/>
      <c r="K31" s="33"/>
      <c r="L31" s="33"/>
      <c r="M31" s="35"/>
      <c r="N31" s="121"/>
      <c r="O31" s="35"/>
    </row>
    <row r="32" spans="1:15" ht="21">
      <c r="A32" s="38"/>
      <c r="B32" s="29"/>
      <c r="C32" s="38"/>
      <c r="D32" s="46"/>
      <c r="E32" s="46"/>
      <c r="F32" s="120"/>
      <c r="G32" s="120"/>
      <c r="H32" s="117"/>
      <c r="I32" s="141"/>
      <c r="J32" s="121"/>
      <c r="K32" s="63"/>
      <c r="L32" s="33"/>
      <c r="M32" s="35"/>
      <c r="N32" s="34"/>
      <c r="O32" s="36"/>
    </row>
    <row r="33" spans="1:15" ht="21">
      <c r="A33" s="38"/>
      <c r="B33" s="29"/>
      <c r="C33" s="33"/>
      <c r="D33" s="46"/>
      <c r="E33" s="46"/>
      <c r="F33" s="120"/>
      <c r="G33" s="120"/>
      <c r="H33" s="120"/>
      <c r="I33" s="46"/>
      <c r="J33" s="121"/>
      <c r="K33" s="33"/>
      <c r="L33" s="33"/>
      <c r="M33" s="35"/>
      <c r="N33" s="121"/>
      <c r="O33" s="35"/>
    </row>
    <row r="34" spans="1:15" ht="21">
      <c r="A34" s="34"/>
      <c r="B34" s="29"/>
      <c r="C34" s="38"/>
      <c r="D34" s="46"/>
      <c r="E34" s="46"/>
      <c r="F34" s="120"/>
      <c r="G34" s="120"/>
      <c r="H34" s="117"/>
      <c r="I34" s="46"/>
      <c r="J34" s="121"/>
      <c r="K34" s="39"/>
      <c r="L34" s="33"/>
      <c r="M34" s="33"/>
      <c r="N34" s="34"/>
      <c r="O34" s="36"/>
    </row>
    <row r="35" spans="1:15" ht="21">
      <c r="A35" s="38"/>
      <c r="B35" s="29"/>
      <c r="C35" s="33"/>
      <c r="D35" s="46"/>
      <c r="E35" s="46"/>
      <c r="F35" s="120"/>
      <c r="G35" s="120"/>
      <c r="H35" s="120"/>
      <c r="I35" s="46"/>
      <c r="J35" s="121"/>
      <c r="K35" s="33"/>
      <c r="L35" s="33"/>
      <c r="M35" s="35"/>
      <c r="N35" s="121"/>
      <c r="O35" s="35"/>
    </row>
    <row r="36" spans="1:15" ht="21">
      <c r="A36" s="38"/>
      <c r="B36" s="29"/>
      <c r="C36" s="38"/>
      <c r="D36" s="46"/>
      <c r="E36" s="46"/>
      <c r="F36" s="120"/>
      <c r="G36" s="120"/>
      <c r="H36" s="117"/>
      <c r="I36" s="46"/>
      <c r="J36" s="121"/>
      <c r="K36" s="33"/>
      <c r="L36" s="33"/>
      <c r="M36" s="33"/>
      <c r="N36" s="34"/>
      <c r="O36" s="36"/>
    </row>
    <row r="37" spans="1:15" ht="21">
      <c r="A37" s="34"/>
      <c r="B37" s="29"/>
      <c r="C37" s="33"/>
      <c r="D37" s="46"/>
      <c r="E37" s="46"/>
      <c r="F37" s="120"/>
      <c r="G37" s="120"/>
      <c r="H37" s="120"/>
      <c r="I37" s="46"/>
      <c r="J37" s="121"/>
      <c r="K37" s="33"/>
      <c r="L37" s="33"/>
      <c r="M37" s="35"/>
      <c r="N37" s="121"/>
      <c r="O37" s="35"/>
    </row>
    <row r="38" spans="1:15" ht="21">
      <c r="A38" s="38"/>
      <c r="B38" s="29"/>
      <c r="C38" s="38"/>
      <c r="D38" s="46"/>
      <c r="E38" s="46"/>
      <c r="F38" s="120"/>
      <c r="G38" s="120"/>
      <c r="H38" s="117"/>
      <c r="I38" s="141"/>
      <c r="J38" s="121"/>
      <c r="K38" s="63"/>
      <c r="L38" s="33"/>
      <c r="M38" s="35"/>
      <c r="N38" s="34"/>
      <c r="O38" s="36"/>
    </row>
    <row r="39" spans="1:15" ht="21">
      <c r="A39" s="38"/>
      <c r="B39" s="29"/>
      <c r="C39" s="30"/>
      <c r="D39" s="46"/>
      <c r="E39" s="46"/>
      <c r="F39" s="120"/>
      <c r="G39" s="120"/>
      <c r="H39" s="120"/>
      <c r="I39" s="46"/>
      <c r="J39" s="121"/>
      <c r="K39" s="33"/>
      <c r="L39" s="33"/>
      <c r="M39" s="35"/>
      <c r="N39" s="121"/>
      <c r="O39" s="35"/>
    </row>
    <row r="40" spans="1:15" ht="21">
      <c r="A40" s="34"/>
      <c r="B40" s="29"/>
      <c r="C40" s="34"/>
      <c r="D40" s="46"/>
      <c r="E40" s="46"/>
      <c r="F40" s="120"/>
      <c r="G40" s="120"/>
      <c r="H40" s="117"/>
      <c r="I40" s="141"/>
      <c r="J40" s="121"/>
      <c r="K40" s="33"/>
      <c r="L40" s="34"/>
      <c r="M40" s="35"/>
      <c r="N40" s="34"/>
      <c r="O40" s="36"/>
    </row>
    <row r="41" spans="1:15" ht="21">
      <c r="A41" s="38"/>
      <c r="B41" s="29"/>
      <c r="C41" s="38"/>
      <c r="D41" s="46"/>
      <c r="E41" s="46"/>
      <c r="F41" s="120"/>
      <c r="G41" s="120"/>
      <c r="H41" s="117"/>
      <c r="I41" s="141"/>
      <c r="J41" s="121"/>
      <c r="K41" s="33"/>
      <c r="L41" s="33"/>
      <c r="M41" s="35"/>
      <c r="N41" s="34"/>
      <c r="O41" s="36"/>
    </row>
    <row r="42" spans="1:15" ht="21">
      <c r="A42" s="38"/>
      <c r="B42" s="29"/>
      <c r="C42" s="38"/>
      <c r="D42" s="46"/>
      <c r="E42" s="46"/>
      <c r="F42" s="120"/>
      <c r="G42" s="120"/>
      <c r="H42" s="117"/>
      <c r="I42" s="46"/>
      <c r="J42" s="121"/>
      <c r="K42" s="33"/>
      <c r="L42" s="33"/>
      <c r="M42" s="35"/>
      <c r="N42" s="34"/>
      <c r="O42" s="36"/>
    </row>
    <row r="43" spans="1:15" ht="21">
      <c r="A43" s="34"/>
      <c r="B43" s="29"/>
      <c r="C43" s="33"/>
      <c r="D43" s="46"/>
      <c r="E43" s="46"/>
      <c r="F43" s="120"/>
      <c r="G43" s="120"/>
      <c r="H43" s="120"/>
      <c r="I43" s="46"/>
      <c r="J43" s="121"/>
      <c r="K43" s="33"/>
      <c r="L43" s="33"/>
      <c r="M43" s="35"/>
      <c r="N43" s="121"/>
      <c r="O43" s="35"/>
    </row>
    <row r="44" spans="1:15" ht="21">
      <c r="A44" s="38"/>
      <c r="B44" s="29"/>
      <c r="C44" s="38"/>
      <c r="D44" s="46"/>
      <c r="E44" s="46"/>
      <c r="F44" s="120"/>
      <c r="G44" s="120"/>
      <c r="H44" s="117"/>
      <c r="I44" s="46"/>
      <c r="J44" s="121"/>
      <c r="K44" s="33"/>
      <c r="L44" s="33"/>
      <c r="M44" s="35"/>
      <c r="N44" s="34"/>
      <c r="O44" s="36"/>
    </row>
    <row r="45" spans="1:15" ht="21">
      <c r="A45" s="38"/>
      <c r="B45" s="29"/>
      <c r="C45" s="38"/>
      <c r="D45" s="46"/>
      <c r="E45" s="46"/>
      <c r="F45" s="120"/>
      <c r="G45" s="120"/>
      <c r="H45" s="117"/>
      <c r="I45" s="46"/>
      <c r="J45" s="121"/>
      <c r="K45" s="39"/>
      <c r="L45" s="33"/>
      <c r="M45" s="35"/>
      <c r="N45" s="34"/>
      <c r="O45" s="36"/>
    </row>
    <row r="46" spans="1:15" ht="21">
      <c r="A46" s="34"/>
      <c r="B46" s="29"/>
      <c r="C46" s="38"/>
      <c r="D46" s="46"/>
      <c r="E46" s="46"/>
      <c r="F46" s="120"/>
      <c r="G46" s="120"/>
      <c r="H46" s="117"/>
      <c r="I46" s="141"/>
      <c r="J46" s="121"/>
      <c r="K46" s="33"/>
      <c r="L46" s="33"/>
      <c r="M46" s="35"/>
      <c r="N46" s="34"/>
      <c r="O46" s="36"/>
    </row>
    <row r="47" spans="1:15" ht="21">
      <c r="A47" s="38"/>
      <c r="B47" s="29"/>
      <c r="C47" s="38"/>
      <c r="D47" s="46"/>
      <c r="E47" s="46"/>
      <c r="F47" s="120"/>
      <c r="G47" s="120"/>
      <c r="H47" s="117"/>
      <c r="I47" s="46"/>
      <c r="J47" s="121"/>
      <c r="K47" s="60"/>
      <c r="L47" s="33"/>
      <c r="M47" s="35"/>
      <c r="N47" s="34"/>
      <c r="O47" s="36"/>
    </row>
    <row r="48" spans="1:17" ht="21">
      <c r="A48" s="38"/>
      <c r="B48" s="29"/>
      <c r="C48" s="38"/>
      <c r="D48" s="46"/>
      <c r="E48" s="46"/>
      <c r="F48" s="120"/>
      <c r="G48" s="120"/>
      <c r="H48" s="117"/>
      <c r="I48" s="141"/>
      <c r="J48" s="121"/>
      <c r="K48" s="33"/>
      <c r="L48" s="33"/>
      <c r="M48" s="35"/>
      <c r="N48" s="34"/>
      <c r="O48" s="36"/>
      <c r="Q48" s="19"/>
    </row>
    <row r="49" spans="1:17" ht="21">
      <c r="A49" s="34"/>
      <c r="B49" s="29"/>
      <c r="C49" s="38"/>
      <c r="D49" s="46"/>
      <c r="E49" s="46"/>
      <c r="F49" s="120"/>
      <c r="G49" s="120"/>
      <c r="H49" s="117"/>
      <c r="I49" s="46"/>
      <c r="J49" s="121"/>
      <c r="K49" s="33"/>
      <c r="L49" s="33"/>
      <c r="M49" s="35"/>
      <c r="N49" s="34"/>
      <c r="O49" s="36"/>
      <c r="Q49" s="19"/>
    </row>
    <row r="50" spans="1:15" ht="21">
      <c r="A50" s="38"/>
      <c r="B50" s="29"/>
      <c r="C50" s="38"/>
      <c r="D50" s="46"/>
      <c r="E50" s="46"/>
      <c r="F50" s="120"/>
      <c r="G50" s="120"/>
      <c r="H50" s="117"/>
      <c r="I50" s="46"/>
      <c r="J50" s="121"/>
      <c r="K50" s="63"/>
      <c r="L50" s="33"/>
      <c r="M50" s="35"/>
      <c r="N50" s="34"/>
      <c r="O50" s="36"/>
    </row>
    <row r="51" spans="1:15" ht="21">
      <c r="A51" s="38"/>
      <c r="B51" s="29"/>
      <c r="C51" s="38"/>
      <c r="D51" s="46"/>
      <c r="E51" s="46"/>
      <c r="F51" s="120"/>
      <c r="G51" s="120"/>
      <c r="H51" s="117"/>
      <c r="I51" s="46"/>
      <c r="J51" s="121"/>
      <c r="K51" s="60"/>
      <c r="L51" s="33"/>
      <c r="M51" s="35"/>
      <c r="N51" s="34"/>
      <c r="O51" s="36"/>
    </row>
    <row r="52" spans="1:15" ht="21">
      <c r="A52" s="34"/>
      <c r="B52" s="29"/>
      <c r="C52" s="38"/>
      <c r="D52" s="46"/>
      <c r="E52" s="46"/>
      <c r="F52" s="120"/>
      <c r="G52" s="120"/>
      <c r="H52" s="117"/>
      <c r="I52" s="46"/>
      <c r="J52" s="121"/>
      <c r="K52" s="33"/>
      <c r="L52" s="33"/>
      <c r="M52" s="35"/>
      <c r="N52" s="34"/>
      <c r="O52" s="36"/>
    </row>
    <row r="53" spans="1:15" ht="21">
      <c r="A53" s="38"/>
      <c r="B53" s="29"/>
      <c r="C53" s="33"/>
      <c r="D53" s="46"/>
      <c r="E53" s="46"/>
      <c r="F53" s="120"/>
      <c r="G53" s="120"/>
      <c r="H53" s="120"/>
      <c r="I53" s="46"/>
      <c r="J53" s="121"/>
      <c r="K53" s="33"/>
      <c r="L53" s="33"/>
      <c r="M53" s="35"/>
      <c r="N53" s="121"/>
      <c r="O53" s="35"/>
    </row>
    <row r="54" spans="1:15" ht="21">
      <c r="A54" s="38"/>
      <c r="B54" s="29"/>
      <c r="C54" s="38"/>
      <c r="D54" s="46"/>
      <c r="E54" s="46"/>
      <c r="F54" s="120"/>
      <c r="G54" s="120"/>
      <c r="H54" s="117"/>
      <c r="I54" s="46"/>
      <c r="J54" s="121"/>
      <c r="K54" s="33"/>
      <c r="L54" s="33"/>
      <c r="M54" s="33"/>
      <c r="N54" s="34"/>
      <c r="O54" s="36"/>
    </row>
    <row r="55" spans="1:15" ht="21">
      <c r="A55" s="34"/>
      <c r="B55" s="29"/>
      <c r="C55" s="38"/>
      <c r="D55" s="46"/>
      <c r="E55" s="46"/>
      <c r="F55" s="120"/>
      <c r="G55" s="120"/>
      <c r="H55" s="117"/>
      <c r="I55" s="141"/>
      <c r="J55" s="121"/>
      <c r="K55" s="63"/>
      <c r="L55" s="33"/>
      <c r="M55" s="35"/>
      <c r="N55" s="34"/>
      <c r="O55" s="36"/>
    </row>
    <row r="56" spans="1:15" ht="21">
      <c r="A56" s="38"/>
      <c r="B56" s="29"/>
      <c r="C56" s="38"/>
      <c r="D56" s="46"/>
      <c r="E56" s="46"/>
      <c r="F56" s="120"/>
      <c r="G56" s="120"/>
      <c r="H56" s="117"/>
      <c r="I56" s="46"/>
      <c r="J56" s="121"/>
      <c r="K56" s="33"/>
      <c r="L56" s="33"/>
      <c r="M56" s="35"/>
      <c r="N56" s="34"/>
      <c r="O56" s="36"/>
    </row>
    <row r="57" spans="1:15" ht="21">
      <c r="A57" s="38"/>
      <c r="B57" s="29"/>
      <c r="C57" s="38"/>
      <c r="D57" s="46"/>
      <c r="E57" s="46"/>
      <c r="F57" s="120"/>
      <c r="G57" s="120"/>
      <c r="H57" s="117"/>
      <c r="I57" s="141"/>
      <c r="J57" s="121"/>
      <c r="K57" s="33"/>
      <c r="L57" s="33"/>
      <c r="M57" s="35"/>
      <c r="N57" s="34"/>
      <c r="O57" s="36"/>
    </row>
    <row r="58" spans="1:15" ht="21">
      <c r="A58" s="34"/>
      <c r="B58" s="40"/>
      <c r="C58" s="33"/>
      <c r="D58" s="46"/>
      <c r="E58" s="46"/>
      <c r="F58" s="120"/>
      <c r="G58" s="120"/>
      <c r="H58" s="120"/>
      <c r="I58" s="46"/>
      <c r="J58" s="121"/>
      <c r="K58" s="33"/>
      <c r="L58" s="33"/>
      <c r="M58" s="33"/>
      <c r="N58" s="121"/>
      <c r="O58" s="35"/>
    </row>
    <row r="59" spans="1:15" ht="21">
      <c r="A59" s="38"/>
      <c r="B59" s="29"/>
      <c r="C59" s="38"/>
      <c r="D59" s="46"/>
      <c r="E59" s="46"/>
      <c r="F59" s="120"/>
      <c r="G59" s="120"/>
      <c r="H59" s="117"/>
      <c r="I59" s="46"/>
      <c r="J59" s="121"/>
      <c r="K59" s="63"/>
      <c r="L59" s="33"/>
      <c r="M59" s="35"/>
      <c r="N59" s="34"/>
      <c r="O59" s="36"/>
    </row>
    <row r="60" spans="1:15" ht="21">
      <c r="A60" s="38"/>
      <c r="B60" s="29"/>
      <c r="C60" s="38"/>
      <c r="D60" s="46"/>
      <c r="E60" s="46"/>
      <c r="F60" s="120"/>
      <c r="G60" s="120"/>
      <c r="H60" s="117"/>
      <c r="I60" s="46"/>
      <c r="J60" s="121"/>
      <c r="K60" s="33"/>
      <c r="L60" s="33"/>
      <c r="M60" s="35"/>
      <c r="N60" s="34"/>
      <c r="O60" s="36"/>
    </row>
    <row r="61" spans="1:15" ht="21">
      <c r="A61" s="34"/>
      <c r="B61" s="29"/>
      <c r="C61" s="33"/>
      <c r="D61" s="46"/>
      <c r="E61" s="46"/>
      <c r="F61" s="120"/>
      <c r="G61" s="120"/>
      <c r="H61" s="120"/>
      <c r="I61" s="46"/>
      <c r="J61" s="121"/>
      <c r="K61" s="33"/>
      <c r="L61" s="33"/>
      <c r="M61" s="35"/>
      <c r="N61" s="121"/>
      <c r="O61" s="35"/>
    </row>
    <row r="62" spans="1:15" ht="21">
      <c r="A62" s="38"/>
      <c r="B62" s="29"/>
      <c r="C62" s="33"/>
      <c r="D62" s="46"/>
      <c r="E62" s="46"/>
      <c r="F62" s="120"/>
      <c r="G62" s="120"/>
      <c r="H62" s="120"/>
      <c r="I62" s="141"/>
      <c r="J62" s="121"/>
      <c r="K62" s="33"/>
      <c r="L62" s="33"/>
      <c r="M62" s="35"/>
      <c r="N62" s="121"/>
      <c r="O62" s="35"/>
    </row>
    <row r="63" spans="1:15" ht="21">
      <c r="A63" s="38"/>
      <c r="B63" s="29"/>
      <c r="C63" s="34"/>
      <c r="D63" s="46"/>
      <c r="E63" s="46"/>
      <c r="F63" s="120"/>
      <c r="G63" s="120"/>
      <c r="H63" s="117"/>
      <c r="I63" s="46"/>
      <c r="J63" s="121"/>
      <c r="K63" s="48"/>
      <c r="L63" s="34"/>
      <c r="M63" s="35"/>
      <c r="N63" s="34"/>
      <c r="O63" s="36"/>
    </row>
    <row r="64" spans="1:15" ht="21">
      <c r="A64" s="34"/>
      <c r="B64" s="29"/>
      <c r="C64" s="38"/>
      <c r="D64" s="46"/>
      <c r="E64" s="46"/>
      <c r="F64" s="120"/>
      <c r="G64" s="120"/>
      <c r="H64" s="117"/>
      <c r="I64" s="46"/>
      <c r="J64" s="121"/>
      <c r="K64" s="33"/>
      <c r="L64" s="33"/>
      <c r="M64" s="35"/>
      <c r="N64" s="34"/>
      <c r="O64" s="36"/>
    </row>
    <row r="65" spans="1:15" ht="21">
      <c r="A65" s="38"/>
      <c r="B65" s="29"/>
      <c r="C65" s="38"/>
      <c r="D65" s="46"/>
      <c r="E65" s="46"/>
      <c r="F65" s="120"/>
      <c r="G65" s="120"/>
      <c r="H65" s="117"/>
      <c r="I65" s="46"/>
      <c r="J65" s="121"/>
      <c r="K65" s="39"/>
      <c r="L65" s="33"/>
      <c r="M65" s="35"/>
      <c r="N65" s="34"/>
      <c r="O65" s="36"/>
    </row>
    <row r="66" spans="1:15" ht="21">
      <c r="A66" s="38"/>
      <c r="B66" s="29"/>
      <c r="C66" s="38"/>
      <c r="D66" s="46"/>
      <c r="E66" s="46"/>
      <c r="F66" s="120"/>
      <c r="G66" s="120"/>
      <c r="H66" s="117"/>
      <c r="I66" s="141"/>
      <c r="J66" s="121"/>
      <c r="K66" s="75"/>
      <c r="L66" s="33"/>
      <c r="M66" s="35"/>
      <c r="N66" s="34"/>
      <c r="O66" s="36"/>
    </row>
    <row r="67" spans="1:15" ht="21">
      <c r="A67" s="34"/>
      <c r="B67" s="29"/>
      <c r="C67" s="33"/>
      <c r="D67" s="46"/>
      <c r="E67" s="46"/>
      <c r="F67" s="120"/>
      <c r="G67" s="120"/>
      <c r="H67" s="120"/>
      <c r="I67" s="46"/>
      <c r="J67" s="121"/>
      <c r="K67" s="33"/>
      <c r="L67" s="33"/>
      <c r="M67" s="35"/>
      <c r="N67" s="121"/>
      <c r="O67" s="35"/>
    </row>
    <row r="68" spans="1:15" ht="21">
      <c r="A68" s="38"/>
      <c r="B68" s="29"/>
      <c r="C68" s="38"/>
      <c r="D68" s="46"/>
      <c r="E68" s="46"/>
      <c r="F68" s="120"/>
      <c r="G68" s="120"/>
      <c r="H68" s="117"/>
      <c r="I68" s="46"/>
      <c r="J68" s="121"/>
      <c r="K68" s="46"/>
      <c r="L68" s="33"/>
      <c r="M68" s="35"/>
      <c r="N68" s="34"/>
      <c r="O68" s="36"/>
    </row>
    <row r="69" spans="1:17" ht="21">
      <c r="A69" s="38"/>
      <c r="B69" s="29"/>
      <c r="C69" s="38"/>
      <c r="D69" s="46"/>
      <c r="E69" s="46"/>
      <c r="F69" s="120"/>
      <c r="G69" s="120"/>
      <c r="H69" s="117"/>
      <c r="I69" s="46"/>
      <c r="J69" s="121"/>
      <c r="K69" s="33"/>
      <c r="L69" s="33"/>
      <c r="M69" s="35"/>
      <c r="N69" s="34"/>
      <c r="O69" s="36"/>
      <c r="Q69" s="19"/>
    </row>
    <row r="70" spans="1:17" ht="21">
      <c r="A70" s="34"/>
      <c r="B70" s="29"/>
      <c r="C70" s="33"/>
      <c r="D70" s="46"/>
      <c r="E70" s="46"/>
      <c r="F70" s="120"/>
      <c r="G70" s="120"/>
      <c r="H70" s="120"/>
      <c r="I70" s="46"/>
      <c r="J70" s="121"/>
      <c r="K70" s="33"/>
      <c r="L70" s="33"/>
      <c r="M70" s="35"/>
      <c r="N70" s="121"/>
      <c r="O70" s="35"/>
      <c r="Q70" s="19"/>
    </row>
    <row r="71" spans="1:15" ht="21">
      <c r="A71" s="38"/>
      <c r="B71" s="86"/>
      <c r="C71" s="87"/>
      <c r="D71" s="72"/>
      <c r="E71" s="72"/>
      <c r="F71" s="120"/>
      <c r="G71" s="120"/>
      <c r="H71" s="120"/>
      <c r="I71" s="33"/>
      <c r="J71" s="121"/>
      <c r="K71" s="35"/>
      <c r="L71" s="33"/>
      <c r="M71" s="35"/>
      <c r="N71" s="121"/>
      <c r="O71" s="35"/>
    </row>
    <row r="72" spans="1:15" ht="21">
      <c r="A72" s="38"/>
      <c r="B72" s="29"/>
      <c r="C72" s="33"/>
      <c r="D72" s="46"/>
      <c r="E72" s="46"/>
      <c r="F72" s="120"/>
      <c r="G72" s="120"/>
      <c r="H72" s="120"/>
      <c r="I72" s="46"/>
      <c r="J72" s="121"/>
      <c r="K72" s="33"/>
      <c r="L72" s="33"/>
      <c r="M72" s="35"/>
      <c r="N72" s="121"/>
      <c r="O72" s="35"/>
    </row>
    <row r="73" spans="1:15" ht="21">
      <c r="A73" s="34"/>
      <c r="B73" s="29"/>
      <c r="C73" s="33"/>
      <c r="D73" s="46"/>
      <c r="E73" s="46"/>
      <c r="F73" s="120"/>
      <c r="G73" s="120"/>
      <c r="H73" s="120"/>
      <c r="I73" s="46"/>
      <c r="J73" s="121"/>
      <c r="K73" s="33"/>
      <c r="L73" s="33"/>
      <c r="M73" s="35"/>
      <c r="N73" s="121"/>
      <c r="O73" s="35"/>
    </row>
    <row r="74" spans="1:15" ht="21">
      <c r="A74" s="38"/>
      <c r="B74" s="29"/>
      <c r="C74" s="38"/>
      <c r="D74" s="46"/>
      <c r="E74" s="46"/>
      <c r="F74" s="120"/>
      <c r="G74" s="120"/>
      <c r="H74" s="117"/>
      <c r="I74" s="46"/>
      <c r="J74" s="121"/>
      <c r="K74" s="60"/>
      <c r="L74" s="33"/>
      <c r="M74" s="35"/>
      <c r="N74" s="34"/>
      <c r="O74" s="36"/>
    </row>
    <row r="75" spans="1:15" ht="21">
      <c r="A75" s="38"/>
      <c r="B75" s="29"/>
      <c r="C75" s="38"/>
      <c r="D75" s="46"/>
      <c r="E75" s="46"/>
      <c r="F75" s="120"/>
      <c r="G75" s="120"/>
      <c r="H75" s="117"/>
      <c r="I75" s="46"/>
      <c r="J75" s="121"/>
      <c r="K75" s="33"/>
      <c r="L75" s="33"/>
      <c r="M75" s="35"/>
      <c r="N75" s="34"/>
      <c r="O75" s="36"/>
    </row>
    <row r="76" spans="1:15" ht="21">
      <c r="A76" s="34"/>
      <c r="B76" s="29"/>
      <c r="C76" s="34"/>
      <c r="D76" s="46"/>
      <c r="E76" s="46"/>
      <c r="F76" s="120"/>
      <c r="G76" s="120"/>
      <c r="H76" s="117"/>
      <c r="I76" s="46"/>
      <c r="J76" s="121"/>
      <c r="K76" s="33"/>
      <c r="L76" s="33"/>
      <c r="M76" s="35"/>
      <c r="N76" s="34"/>
      <c r="O76" s="36"/>
    </row>
    <row r="77" spans="1:15" ht="21">
      <c r="A77" s="38"/>
      <c r="B77" s="29"/>
      <c r="C77" s="33"/>
      <c r="D77" s="46"/>
      <c r="E77" s="46"/>
      <c r="F77" s="120"/>
      <c r="G77" s="120"/>
      <c r="H77" s="120"/>
      <c r="I77" s="46"/>
      <c r="J77" s="121"/>
      <c r="K77" s="33"/>
      <c r="L77" s="33"/>
      <c r="M77" s="35"/>
      <c r="N77" s="121"/>
      <c r="O77" s="35"/>
    </row>
    <row r="78" spans="1:15" ht="21">
      <c r="A78" s="38"/>
      <c r="B78" s="29"/>
      <c r="C78" s="38"/>
      <c r="D78" s="46"/>
      <c r="E78" s="46"/>
      <c r="F78" s="120"/>
      <c r="G78" s="120"/>
      <c r="H78" s="117"/>
      <c r="I78" s="46"/>
      <c r="J78" s="121"/>
      <c r="K78" s="33"/>
      <c r="L78" s="33"/>
      <c r="M78" s="35"/>
      <c r="N78" s="34"/>
      <c r="O78" s="36"/>
    </row>
    <row r="79" spans="1:15" ht="21">
      <c r="A79" s="34"/>
      <c r="B79" s="29"/>
      <c r="C79" s="33"/>
      <c r="D79" s="46"/>
      <c r="E79" s="46"/>
      <c r="F79" s="120"/>
      <c r="G79" s="120"/>
      <c r="H79" s="120"/>
      <c r="I79" s="46"/>
      <c r="J79" s="121"/>
      <c r="K79" s="33"/>
      <c r="L79" s="33"/>
      <c r="M79" s="35"/>
      <c r="N79" s="121"/>
      <c r="O79" s="35"/>
    </row>
    <row r="80" spans="1:15" ht="21">
      <c r="A80" s="38"/>
      <c r="B80" s="29"/>
      <c r="C80" s="100"/>
      <c r="D80" s="33"/>
      <c r="E80" s="33"/>
      <c r="F80" s="120"/>
      <c r="G80" s="120"/>
      <c r="H80" s="117"/>
      <c r="I80" s="46"/>
      <c r="J80" s="121"/>
      <c r="K80" s="33"/>
      <c r="L80" s="33"/>
      <c r="M80" s="35"/>
      <c r="N80" s="34"/>
      <c r="O80" s="36"/>
    </row>
    <row r="81" spans="1:15" ht="21">
      <c r="A81" s="38"/>
      <c r="B81" s="29"/>
      <c r="C81" s="38"/>
      <c r="D81" s="46"/>
      <c r="E81" s="46"/>
      <c r="F81" s="120"/>
      <c r="G81" s="120"/>
      <c r="H81" s="117"/>
      <c r="I81" s="46"/>
      <c r="J81" s="121"/>
      <c r="K81" s="33"/>
      <c r="L81" s="33"/>
      <c r="M81" s="35"/>
      <c r="N81" s="34"/>
      <c r="O81" s="36"/>
    </row>
    <row r="82" spans="1:15" ht="21">
      <c r="A82" s="34"/>
      <c r="B82" s="29"/>
      <c r="C82" s="38"/>
      <c r="D82" s="46"/>
      <c r="E82" s="46"/>
      <c r="F82" s="120"/>
      <c r="G82" s="120"/>
      <c r="H82" s="117"/>
      <c r="I82" s="46"/>
      <c r="J82" s="121"/>
      <c r="K82" s="33"/>
      <c r="L82" s="33"/>
      <c r="M82" s="35"/>
      <c r="N82" s="34"/>
      <c r="O82" s="36"/>
    </row>
    <row r="83" spans="1:15" ht="21">
      <c r="A83" s="38"/>
      <c r="B83" s="29"/>
      <c r="C83" s="33"/>
      <c r="D83" s="46"/>
      <c r="E83" s="46"/>
      <c r="F83" s="120"/>
      <c r="G83" s="120"/>
      <c r="H83" s="120"/>
      <c r="I83" s="141"/>
      <c r="J83" s="121"/>
      <c r="K83" s="33"/>
      <c r="L83" s="33"/>
      <c r="M83" s="35"/>
      <c r="N83" s="121"/>
      <c r="O83" s="35"/>
    </row>
    <row r="84" spans="1:15" ht="21">
      <c r="A84" s="38"/>
      <c r="B84" s="29"/>
      <c r="C84" s="33"/>
      <c r="D84" s="46"/>
      <c r="E84" s="46"/>
      <c r="F84" s="120"/>
      <c r="G84" s="120"/>
      <c r="H84" s="120"/>
      <c r="I84" s="46"/>
      <c r="J84" s="121"/>
      <c r="K84" s="33"/>
      <c r="L84" s="33"/>
      <c r="M84" s="35"/>
      <c r="N84" s="121"/>
      <c r="O84" s="35"/>
    </row>
    <row r="85" spans="1:15" ht="21">
      <c r="A85" s="34"/>
      <c r="B85" s="29"/>
      <c r="C85" s="38"/>
      <c r="D85" s="46"/>
      <c r="E85" s="46"/>
      <c r="F85" s="120"/>
      <c r="G85" s="120"/>
      <c r="H85" s="117"/>
      <c r="I85" s="46"/>
      <c r="J85" s="121"/>
      <c r="K85" s="33"/>
      <c r="L85" s="34"/>
      <c r="M85" s="35"/>
      <c r="N85" s="34"/>
      <c r="O85" s="36"/>
    </row>
    <row r="86" spans="1:15" ht="21">
      <c r="A86" s="38"/>
      <c r="B86" s="29"/>
      <c r="C86" s="38"/>
      <c r="D86" s="46"/>
      <c r="E86" s="46"/>
      <c r="F86" s="120"/>
      <c r="G86" s="120"/>
      <c r="H86" s="117"/>
      <c r="I86" s="141"/>
      <c r="J86" s="121"/>
      <c r="K86" s="63"/>
      <c r="L86" s="33"/>
      <c r="M86" s="35"/>
      <c r="N86" s="34"/>
      <c r="O86" s="36"/>
    </row>
    <row r="87" spans="1:15" ht="21">
      <c r="A87" s="38"/>
      <c r="B87" s="29"/>
      <c r="C87" s="33"/>
      <c r="D87" s="46"/>
      <c r="E87" s="46"/>
      <c r="F87" s="120"/>
      <c r="G87" s="120"/>
      <c r="H87" s="120"/>
      <c r="I87" s="46"/>
      <c r="J87" s="121"/>
      <c r="K87" s="33"/>
      <c r="L87" s="33"/>
      <c r="M87" s="35"/>
      <c r="N87" s="121"/>
      <c r="O87" s="35"/>
    </row>
    <row r="88" spans="1:15" ht="21">
      <c r="A88" s="34"/>
      <c r="B88" s="29"/>
      <c r="C88" s="38"/>
      <c r="D88" s="46"/>
      <c r="E88" s="46"/>
      <c r="F88" s="120"/>
      <c r="G88" s="120"/>
      <c r="H88" s="117"/>
      <c r="I88" s="46"/>
      <c r="J88" s="121"/>
      <c r="K88" s="33"/>
      <c r="L88" s="34"/>
      <c r="M88" s="35"/>
      <c r="N88" s="34"/>
      <c r="O88" s="36"/>
    </row>
    <row r="89" spans="2:15" ht="21">
      <c r="B89" s="29"/>
      <c r="C89" s="38"/>
      <c r="D89" s="46"/>
      <c r="E89" s="46"/>
      <c r="F89" s="120"/>
      <c r="G89" s="120"/>
      <c r="H89" s="117"/>
      <c r="I89" s="46"/>
      <c r="J89" s="121"/>
      <c r="K89" s="39"/>
      <c r="L89" s="34"/>
      <c r="M89" s="35"/>
      <c r="N89" s="34"/>
      <c r="O89" s="36"/>
    </row>
    <row r="90" spans="2:15" ht="21">
      <c r="B90" s="29"/>
      <c r="C90" s="38"/>
      <c r="D90" s="46"/>
      <c r="E90" s="46"/>
      <c r="F90" s="120"/>
      <c r="G90" s="120"/>
      <c r="H90" s="117"/>
      <c r="I90" s="46"/>
      <c r="J90" s="121"/>
      <c r="K90" s="33"/>
      <c r="L90" s="33"/>
      <c r="M90" s="35"/>
      <c r="N90" s="34"/>
      <c r="O90" s="36"/>
    </row>
    <row r="91" spans="2:15" ht="21">
      <c r="B91" s="29"/>
      <c r="C91" s="33"/>
      <c r="D91" s="46"/>
      <c r="E91" s="46"/>
      <c r="F91" s="120"/>
      <c r="G91" s="120"/>
      <c r="H91" s="120"/>
      <c r="I91" s="46"/>
      <c r="J91" s="121"/>
      <c r="K91" s="33"/>
      <c r="L91" s="33"/>
      <c r="M91" s="35"/>
      <c r="N91" s="121"/>
      <c r="O91" s="35"/>
    </row>
    <row r="92" spans="2:15" ht="21">
      <c r="B92" s="29"/>
      <c r="C92" s="38"/>
      <c r="D92" s="46"/>
      <c r="E92" s="46"/>
      <c r="F92" s="120"/>
      <c r="G92" s="120"/>
      <c r="H92" s="117"/>
      <c r="I92" s="46"/>
      <c r="J92" s="121"/>
      <c r="K92" s="46"/>
      <c r="L92" s="33"/>
      <c r="M92" s="35"/>
      <c r="N92" s="34"/>
      <c r="O92" s="36"/>
    </row>
    <row r="93" spans="2:15" ht="21">
      <c r="B93" s="29"/>
      <c r="C93" s="38"/>
      <c r="D93" s="46"/>
      <c r="E93" s="46"/>
      <c r="F93" s="120"/>
      <c r="G93" s="120"/>
      <c r="H93" s="117"/>
      <c r="I93" s="46"/>
      <c r="J93" s="121"/>
      <c r="K93" s="33"/>
      <c r="L93" s="33"/>
      <c r="M93" s="35"/>
      <c r="N93" s="34"/>
      <c r="O93" s="36"/>
    </row>
    <row r="94" spans="2:15" ht="21">
      <c r="B94" s="29"/>
      <c r="C94" s="33"/>
      <c r="D94" s="46"/>
      <c r="E94" s="46"/>
      <c r="F94" s="120"/>
      <c r="G94" s="120"/>
      <c r="H94" s="120"/>
      <c r="I94" s="46"/>
      <c r="J94" s="121"/>
      <c r="K94" s="33"/>
      <c r="L94" s="33"/>
      <c r="M94" s="35"/>
      <c r="N94" s="121"/>
      <c r="O94" s="35"/>
    </row>
    <row r="95" spans="2:15" ht="21">
      <c r="B95" s="29"/>
      <c r="C95" s="33"/>
      <c r="D95" s="46"/>
      <c r="E95" s="46"/>
      <c r="F95" s="120"/>
      <c r="G95" s="120"/>
      <c r="H95" s="120"/>
      <c r="I95" s="46"/>
      <c r="J95" s="121"/>
      <c r="K95" s="33"/>
      <c r="L95" s="33"/>
      <c r="M95" s="35"/>
      <c r="N95" s="121"/>
      <c r="O95" s="35"/>
    </row>
    <row r="96" spans="2:15" ht="21">
      <c r="B96" s="29"/>
      <c r="C96" s="38"/>
      <c r="D96" s="46"/>
      <c r="E96" s="46"/>
      <c r="F96" s="120"/>
      <c r="G96" s="120"/>
      <c r="H96" s="117"/>
      <c r="I96" s="141"/>
      <c r="J96" s="121"/>
      <c r="K96" s="33"/>
      <c r="L96" s="33"/>
      <c r="M96" s="35"/>
      <c r="N96" s="34"/>
      <c r="O96" s="36"/>
    </row>
    <row r="97" spans="2:15" ht="21">
      <c r="B97" s="29"/>
      <c r="C97" s="38"/>
      <c r="D97" s="46"/>
      <c r="E97" s="46"/>
      <c r="F97" s="120"/>
      <c r="G97" s="120"/>
      <c r="H97" s="117"/>
      <c r="I97" s="46"/>
      <c r="J97" s="121"/>
      <c r="K97" s="46"/>
      <c r="L97" s="33"/>
      <c r="M97" s="35"/>
      <c r="N97" s="34"/>
      <c r="O97" s="36"/>
    </row>
    <row r="98" spans="2:15" ht="21">
      <c r="B98" s="29"/>
      <c r="C98" s="33"/>
      <c r="D98" s="46"/>
      <c r="E98" s="46"/>
      <c r="F98" s="120"/>
      <c r="G98" s="120"/>
      <c r="H98" s="120"/>
      <c r="I98" s="46"/>
      <c r="J98" s="121"/>
      <c r="K98" s="33"/>
      <c r="L98" s="33"/>
      <c r="M98" s="35"/>
      <c r="N98" s="121"/>
      <c r="O98" s="35"/>
    </row>
    <row r="99" spans="2:15" ht="21">
      <c r="B99" s="29"/>
      <c r="C99" s="33"/>
      <c r="D99" s="46"/>
      <c r="E99" s="46"/>
      <c r="F99" s="120"/>
      <c r="G99" s="120"/>
      <c r="H99" s="120"/>
      <c r="I99" s="46"/>
      <c r="J99" s="121"/>
      <c r="K99" s="33"/>
      <c r="L99" s="33"/>
      <c r="M99" s="35"/>
      <c r="N99" s="121"/>
      <c r="O99" s="35"/>
    </row>
    <row r="100" spans="2:15" ht="21">
      <c r="B100" s="29"/>
      <c r="C100" s="38"/>
      <c r="D100" s="46"/>
      <c r="E100" s="46"/>
      <c r="F100" s="120"/>
      <c r="G100" s="120"/>
      <c r="H100" s="117"/>
      <c r="I100" s="141"/>
      <c r="J100" s="121"/>
      <c r="K100" s="33"/>
      <c r="L100" s="33"/>
      <c r="M100" s="35"/>
      <c r="N100" s="34"/>
      <c r="O100" s="36"/>
    </row>
    <row r="101" spans="2:15" ht="21">
      <c r="B101" s="29"/>
      <c r="C101" s="38"/>
      <c r="D101" s="46"/>
      <c r="E101" s="46"/>
      <c r="F101" s="120"/>
      <c r="G101" s="120"/>
      <c r="H101" s="117"/>
      <c r="I101" s="141"/>
      <c r="J101" s="121"/>
      <c r="K101" s="33"/>
      <c r="L101" s="33"/>
      <c r="M101" s="35"/>
      <c r="N101" s="34"/>
      <c r="O101" s="36"/>
    </row>
    <row r="102" spans="2:15" ht="21">
      <c r="B102" s="29"/>
      <c r="C102" s="38"/>
      <c r="D102" s="46"/>
      <c r="E102" s="46"/>
      <c r="F102" s="120"/>
      <c r="G102" s="120"/>
      <c r="H102" s="117"/>
      <c r="I102" s="46"/>
      <c r="J102" s="121"/>
      <c r="K102" s="33"/>
      <c r="L102" s="33"/>
      <c r="M102" s="35"/>
      <c r="N102" s="34"/>
      <c r="O102" s="36"/>
    </row>
    <row r="103" spans="2:15" ht="21">
      <c r="B103" s="29"/>
      <c r="C103" s="33"/>
      <c r="D103" s="46"/>
      <c r="E103" s="46"/>
      <c r="F103" s="120"/>
      <c r="G103" s="120"/>
      <c r="H103" s="120"/>
      <c r="I103" s="46"/>
      <c r="J103" s="121"/>
      <c r="K103" s="33"/>
      <c r="L103" s="33"/>
      <c r="M103" s="35"/>
      <c r="N103" s="121"/>
      <c r="O103" s="35"/>
    </row>
    <row r="104" spans="2:15" ht="21">
      <c r="B104" s="29"/>
      <c r="C104" s="38"/>
      <c r="D104" s="46"/>
      <c r="E104" s="46"/>
      <c r="F104" s="120"/>
      <c r="G104" s="120"/>
      <c r="H104" s="117"/>
      <c r="I104" s="46"/>
      <c r="J104" s="121"/>
      <c r="K104" s="33"/>
      <c r="L104" s="33"/>
      <c r="M104" s="35"/>
      <c r="N104" s="34"/>
      <c r="O104" s="36"/>
    </row>
    <row r="105" spans="2:15" ht="21">
      <c r="B105" s="29"/>
      <c r="C105" s="38"/>
      <c r="D105" s="46"/>
      <c r="E105" s="46"/>
      <c r="F105" s="120"/>
      <c r="G105" s="120"/>
      <c r="H105" s="117"/>
      <c r="I105" s="46"/>
      <c r="J105" s="121"/>
      <c r="K105" s="39"/>
      <c r="L105" s="33"/>
      <c r="M105" s="35"/>
      <c r="N105" s="34"/>
      <c r="O105" s="36"/>
    </row>
    <row r="106" spans="2:15" ht="21">
      <c r="B106" s="29"/>
      <c r="C106" s="38"/>
      <c r="D106" s="46"/>
      <c r="E106" s="46"/>
      <c r="F106" s="120"/>
      <c r="G106" s="120"/>
      <c r="H106" s="117"/>
      <c r="I106" s="46"/>
      <c r="J106" s="121"/>
      <c r="K106" s="33"/>
      <c r="L106" s="33"/>
      <c r="M106" s="35"/>
      <c r="N106" s="34"/>
      <c r="O106" s="36"/>
    </row>
    <row r="107" spans="2:15" ht="21">
      <c r="B107" s="29"/>
      <c r="C107" s="38"/>
      <c r="D107" s="46"/>
      <c r="E107" s="46"/>
      <c r="F107" s="120"/>
      <c r="G107" s="120"/>
      <c r="H107" s="117"/>
      <c r="I107" s="47"/>
      <c r="J107" s="121"/>
      <c r="K107" s="32"/>
      <c r="L107" s="33"/>
      <c r="M107" s="33"/>
      <c r="N107" s="34"/>
      <c r="O107" s="36"/>
    </row>
    <row r="108" spans="2:15" ht="21">
      <c r="B108" s="29"/>
      <c r="C108" s="33"/>
      <c r="D108" s="46"/>
      <c r="E108" s="46"/>
      <c r="F108" s="120"/>
      <c r="G108" s="120"/>
      <c r="H108" s="120"/>
      <c r="I108" s="46"/>
      <c r="J108" s="121"/>
      <c r="K108" s="33"/>
      <c r="L108" s="33"/>
      <c r="M108" s="35"/>
      <c r="N108" s="121"/>
      <c r="O108" s="35"/>
    </row>
    <row r="109" spans="2:15" ht="21">
      <c r="B109" s="29"/>
      <c r="C109" s="33"/>
      <c r="D109" s="46"/>
      <c r="E109" s="46"/>
      <c r="F109" s="120"/>
      <c r="G109" s="120"/>
      <c r="H109" s="120"/>
      <c r="I109" s="141"/>
      <c r="J109" s="121"/>
      <c r="K109" s="33"/>
      <c r="L109" s="33"/>
      <c r="M109" s="35"/>
      <c r="N109" s="121"/>
      <c r="O109" s="35"/>
    </row>
    <row r="110" spans="2:15" ht="21">
      <c r="B110" s="29"/>
      <c r="C110" s="33"/>
      <c r="D110" s="46"/>
      <c r="E110" s="46"/>
      <c r="F110" s="120"/>
      <c r="G110" s="120"/>
      <c r="H110" s="120"/>
      <c r="I110" s="46"/>
      <c r="J110" s="121"/>
      <c r="K110" s="33"/>
      <c r="L110" s="33"/>
      <c r="M110" s="35"/>
      <c r="N110" s="121"/>
      <c r="O110" s="35"/>
    </row>
    <row r="111" spans="2:15" ht="21">
      <c r="B111" s="29"/>
      <c r="C111" s="33"/>
      <c r="D111" s="46"/>
      <c r="E111" s="46"/>
      <c r="F111" s="120"/>
      <c r="G111" s="120"/>
      <c r="H111" s="120"/>
      <c r="I111" s="46"/>
      <c r="J111" s="121"/>
      <c r="K111" s="33"/>
      <c r="L111" s="33"/>
      <c r="M111" s="35"/>
      <c r="N111" s="121"/>
      <c r="O111" s="35"/>
    </row>
    <row r="112" spans="2:15" ht="21">
      <c r="B112" s="29"/>
      <c r="C112" s="33"/>
      <c r="D112" s="46"/>
      <c r="E112" s="46"/>
      <c r="F112" s="120"/>
      <c r="G112" s="120"/>
      <c r="H112" s="120"/>
      <c r="I112" s="141"/>
      <c r="J112" s="121"/>
      <c r="K112" s="33"/>
      <c r="L112" s="33"/>
      <c r="M112" s="35"/>
      <c r="N112" s="121"/>
      <c r="O112" s="35"/>
    </row>
    <row r="113" spans="2:15" ht="21">
      <c r="B113" s="52"/>
      <c r="C113" s="68"/>
      <c r="D113" s="46"/>
      <c r="E113" s="46"/>
      <c r="F113" s="120"/>
      <c r="G113" s="120"/>
      <c r="H113" s="117"/>
      <c r="I113" s="46"/>
      <c r="J113" s="121"/>
      <c r="K113" s="33"/>
      <c r="L113" s="33"/>
      <c r="M113" s="35"/>
      <c r="N113" s="34"/>
      <c r="O113" s="36"/>
    </row>
    <row r="114" spans="2:15" ht="21">
      <c r="B114" s="29"/>
      <c r="C114" s="33"/>
      <c r="D114" s="46"/>
      <c r="E114" s="46"/>
      <c r="F114" s="120"/>
      <c r="G114" s="120"/>
      <c r="H114" s="120"/>
      <c r="I114" s="141"/>
      <c r="J114" s="121"/>
      <c r="K114" s="33"/>
      <c r="L114" s="33"/>
      <c r="M114" s="35"/>
      <c r="N114" s="121"/>
      <c r="O114" s="35"/>
    </row>
    <row r="115" spans="2:15" ht="21">
      <c r="B115" s="40"/>
      <c r="C115" s="33"/>
      <c r="D115" s="46"/>
      <c r="E115" s="46"/>
      <c r="F115" s="120"/>
      <c r="G115" s="120"/>
      <c r="H115" s="117"/>
      <c r="I115" s="46"/>
      <c r="J115" s="121"/>
      <c r="K115" s="39"/>
      <c r="L115" s="33"/>
      <c r="M115" s="35"/>
      <c r="N115" s="34"/>
      <c r="O115" s="36"/>
    </row>
    <row r="116" spans="2:15" ht="21">
      <c r="B116" s="29"/>
      <c r="C116" s="33"/>
      <c r="D116" s="46"/>
      <c r="E116" s="46"/>
      <c r="F116" s="120"/>
      <c r="G116" s="120"/>
      <c r="H116" s="120"/>
      <c r="I116" s="140"/>
      <c r="J116" s="121"/>
      <c r="K116" s="33"/>
      <c r="L116" s="33"/>
      <c r="M116" s="35"/>
      <c r="N116" s="121"/>
      <c r="O116" s="35"/>
    </row>
    <row r="117" spans="2:15" ht="21">
      <c r="B117" s="29"/>
      <c r="C117" s="34"/>
      <c r="D117" s="46"/>
      <c r="E117" s="46"/>
      <c r="F117" s="120"/>
      <c r="G117" s="120"/>
      <c r="H117" s="117"/>
      <c r="I117" s="141"/>
      <c r="J117" s="121"/>
      <c r="K117" s="33"/>
      <c r="L117" s="34"/>
      <c r="M117" s="35"/>
      <c r="N117" s="34"/>
      <c r="O117" s="36"/>
    </row>
    <row r="118" spans="2:15" ht="21">
      <c r="B118" s="29"/>
      <c r="C118" s="33"/>
      <c r="D118" s="46"/>
      <c r="E118" s="46"/>
      <c r="F118" s="120"/>
      <c r="G118" s="120"/>
      <c r="H118" s="120"/>
      <c r="I118" s="46"/>
      <c r="J118" s="121"/>
      <c r="K118" s="33"/>
      <c r="L118" s="33"/>
      <c r="M118" s="35"/>
      <c r="N118" s="121"/>
      <c r="O118" s="35"/>
    </row>
    <row r="119" spans="2:15" ht="21">
      <c r="B119" s="29"/>
      <c r="C119" s="38"/>
      <c r="D119" s="46"/>
      <c r="E119" s="46"/>
      <c r="F119" s="120"/>
      <c r="G119" s="120"/>
      <c r="H119" s="117"/>
      <c r="I119" s="46"/>
      <c r="J119" s="121"/>
      <c r="K119" s="33"/>
      <c r="L119" s="33"/>
      <c r="M119" s="35"/>
      <c r="N119" s="34"/>
      <c r="O119" s="36"/>
    </row>
    <row r="120" spans="2:15" ht="21">
      <c r="B120" s="29"/>
      <c r="C120" s="33"/>
      <c r="D120" s="46"/>
      <c r="E120" s="46"/>
      <c r="F120" s="120"/>
      <c r="G120" s="120"/>
      <c r="H120" s="120"/>
      <c r="I120" s="46"/>
      <c r="J120" s="121"/>
      <c r="K120" s="33"/>
      <c r="L120" s="33"/>
      <c r="M120" s="35"/>
      <c r="N120" s="121"/>
      <c r="O120" s="35"/>
    </row>
    <row r="121" spans="2:15" ht="21">
      <c r="B121" s="29"/>
      <c r="C121" s="33"/>
      <c r="D121" s="46"/>
      <c r="E121" s="46"/>
      <c r="F121" s="120"/>
      <c r="G121" s="120"/>
      <c r="H121" s="120"/>
      <c r="I121" s="141"/>
      <c r="J121" s="121"/>
      <c r="K121" s="33"/>
      <c r="L121" s="33"/>
      <c r="M121" s="35"/>
      <c r="N121" s="121"/>
      <c r="O121" s="35"/>
    </row>
    <row r="122" spans="2:15" ht="21">
      <c r="B122" s="29"/>
      <c r="C122" s="33"/>
      <c r="D122" s="46"/>
      <c r="E122" s="46"/>
      <c r="F122" s="120"/>
      <c r="G122" s="120"/>
      <c r="H122" s="120"/>
      <c r="I122" s="141"/>
      <c r="J122" s="121"/>
      <c r="K122" s="33"/>
      <c r="L122" s="33"/>
      <c r="M122" s="35"/>
      <c r="N122" s="121"/>
      <c r="O122" s="35"/>
    </row>
    <row r="123" spans="2:15" ht="21">
      <c r="B123" s="29"/>
      <c r="C123" s="33"/>
      <c r="D123" s="46"/>
      <c r="E123" s="46"/>
      <c r="F123" s="120"/>
      <c r="G123" s="120"/>
      <c r="H123" s="120"/>
      <c r="I123" s="46"/>
      <c r="J123" s="121"/>
      <c r="K123" s="33"/>
      <c r="L123" s="33"/>
      <c r="M123" s="35"/>
      <c r="N123" s="121"/>
      <c r="O123" s="35"/>
    </row>
    <row r="124" spans="2:15" ht="21">
      <c r="B124" s="29"/>
      <c r="C124" s="38"/>
      <c r="D124" s="46"/>
      <c r="E124" s="46"/>
      <c r="F124" s="120"/>
      <c r="G124" s="120"/>
      <c r="H124" s="117"/>
      <c r="I124" s="46"/>
      <c r="J124" s="121"/>
      <c r="K124" s="39"/>
      <c r="L124" s="33"/>
      <c r="M124" s="35"/>
      <c r="N124" s="34"/>
      <c r="O124" s="36"/>
    </row>
    <row r="125" spans="2:15" ht="21">
      <c r="B125" s="29"/>
      <c r="C125" s="38"/>
      <c r="D125" s="46"/>
      <c r="E125" s="46"/>
      <c r="F125" s="120"/>
      <c r="G125" s="120"/>
      <c r="H125" s="117"/>
      <c r="I125" s="46"/>
      <c r="J125" s="121"/>
      <c r="K125" s="39"/>
      <c r="L125" s="33"/>
      <c r="M125" s="35"/>
      <c r="N125" s="34"/>
      <c r="O125" s="36"/>
    </row>
    <row r="126" spans="2:15" ht="21">
      <c r="B126" s="29"/>
      <c r="C126" s="38"/>
      <c r="D126" s="46"/>
      <c r="E126" s="46"/>
      <c r="F126" s="120"/>
      <c r="G126" s="120"/>
      <c r="H126" s="117"/>
      <c r="I126" s="46"/>
      <c r="J126" s="121"/>
      <c r="K126" s="33"/>
      <c r="L126" s="33"/>
      <c r="M126" s="35"/>
      <c r="N126" s="34"/>
      <c r="O126" s="36"/>
    </row>
    <row r="127" spans="2:15" ht="21">
      <c r="B127" s="29"/>
      <c r="C127" s="33"/>
      <c r="D127" s="46"/>
      <c r="E127" s="46"/>
      <c r="F127" s="120"/>
      <c r="G127" s="120"/>
      <c r="H127" s="120"/>
      <c r="I127" s="141"/>
      <c r="J127" s="121"/>
      <c r="K127" s="33"/>
      <c r="L127" s="33"/>
      <c r="M127" s="35"/>
      <c r="N127" s="121"/>
      <c r="O127" s="35"/>
    </row>
    <row r="128" spans="2:15" ht="21">
      <c r="B128" s="29"/>
      <c r="C128" s="33"/>
      <c r="D128" s="46"/>
      <c r="E128" s="46"/>
      <c r="F128" s="120"/>
      <c r="G128" s="120"/>
      <c r="H128" s="120"/>
      <c r="I128" s="46"/>
      <c r="J128" s="121"/>
      <c r="K128" s="33"/>
      <c r="L128" s="33"/>
      <c r="M128" s="35"/>
      <c r="N128" s="121"/>
      <c r="O128" s="35"/>
    </row>
    <row r="129" spans="2:15" ht="21">
      <c r="B129" s="29"/>
      <c r="C129" s="38"/>
      <c r="D129" s="46"/>
      <c r="E129" s="46"/>
      <c r="F129" s="120"/>
      <c r="G129" s="120"/>
      <c r="H129" s="117"/>
      <c r="I129" s="46"/>
      <c r="J129" s="121"/>
      <c r="K129" s="33"/>
      <c r="L129" s="33"/>
      <c r="M129" s="35"/>
      <c r="N129" s="34"/>
      <c r="O129" s="36"/>
    </row>
    <row r="130" spans="2:15" ht="21">
      <c r="B130" s="29"/>
      <c r="C130" s="38"/>
      <c r="D130" s="46"/>
      <c r="E130" s="46"/>
      <c r="F130" s="120"/>
      <c r="G130" s="120"/>
      <c r="H130" s="117"/>
      <c r="I130" s="46"/>
      <c r="J130" s="121"/>
      <c r="K130" s="33"/>
      <c r="L130" s="33"/>
      <c r="M130" s="35"/>
      <c r="N130" s="34"/>
      <c r="O130" s="36"/>
    </row>
    <row r="131" spans="2:15" ht="21">
      <c r="B131" s="29"/>
      <c r="C131" s="33"/>
      <c r="D131" s="46"/>
      <c r="E131" s="46"/>
      <c r="F131" s="120"/>
      <c r="G131" s="120"/>
      <c r="H131" s="117"/>
      <c r="I131" s="46"/>
      <c r="J131" s="121"/>
      <c r="K131" s="33"/>
      <c r="L131" s="34"/>
      <c r="M131" s="35"/>
      <c r="N131" s="34"/>
      <c r="O131" s="36"/>
    </row>
    <row r="132" spans="2:15" ht="21">
      <c r="B132" s="29"/>
      <c r="C132" s="33"/>
      <c r="D132" s="46"/>
      <c r="E132" s="46"/>
      <c r="F132" s="120"/>
      <c r="G132" s="120"/>
      <c r="H132" s="120"/>
      <c r="I132" s="141"/>
      <c r="J132" s="121"/>
      <c r="K132" s="33"/>
      <c r="L132" s="33"/>
      <c r="M132" s="35"/>
      <c r="N132" s="121"/>
      <c r="O132" s="35"/>
    </row>
    <row r="133" spans="2:15" ht="21">
      <c r="B133" s="29"/>
      <c r="C133" s="33"/>
      <c r="D133" s="46"/>
      <c r="E133" s="46"/>
      <c r="F133" s="120"/>
      <c r="G133" s="120"/>
      <c r="H133" s="120"/>
      <c r="I133" s="140"/>
      <c r="J133" s="121"/>
      <c r="K133" s="33"/>
      <c r="L133" s="33"/>
      <c r="M133" s="35"/>
      <c r="N133" s="121"/>
      <c r="O133" s="35"/>
    </row>
    <row r="134" spans="2:15" ht="21">
      <c r="B134" s="29"/>
      <c r="C134" s="38"/>
      <c r="D134" s="46"/>
      <c r="E134" s="46"/>
      <c r="F134" s="120"/>
      <c r="G134" s="120"/>
      <c r="H134" s="117"/>
      <c r="I134" s="46"/>
      <c r="J134" s="121"/>
      <c r="K134" s="33"/>
      <c r="L134" s="33"/>
      <c r="M134" s="35"/>
      <c r="N134" s="34"/>
      <c r="O134" s="36"/>
    </row>
    <row r="135" spans="2:15" ht="21">
      <c r="B135" s="29"/>
      <c r="C135" s="38"/>
      <c r="D135" s="46"/>
      <c r="E135" s="46"/>
      <c r="F135" s="120"/>
      <c r="G135" s="120"/>
      <c r="H135" s="117"/>
      <c r="I135" s="46"/>
      <c r="J135" s="121"/>
      <c r="K135" s="33"/>
      <c r="L135" s="33"/>
      <c r="M135" s="35"/>
      <c r="N135" s="34"/>
      <c r="O135" s="36"/>
    </row>
    <row r="136" spans="2:15" ht="21">
      <c r="B136" s="29"/>
      <c r="C136" s="33"/>
      <c r="D136" s="46"/>
      <c r="E136" s="46"/>
      <c r="F136" s="120"/>
      <c r="G136" s="120"/>
      <c r="H136" s="120"/>
      <c r="I136" s="46"/>
      <c r="J136" s="121"/>
      <c r="K136" s="33"/>
      <c r="L136" s="33"/>
      <c r="M136" s="35"/>
      <c r="N136" s="121"/>
      <c r="O136" s="35"/>
    </row>
    <row r="137" spans="2:15" ht="21">
      <c r="B137" s="29"/>
      <c r="C137" s="33"/>
      <c r="D137" s="46"/>
      <c r="E137" s="46"/>
      <c r="F137" s="120"/>
      <c r="G137" s="120"/>
      <c r="H137" s="120"/>
      <c r="I137" s="46"/>
      <c r="J137" s="121"/>
      <c r="K137" s="33"/>
      <c r="L137" s="33"/>
      <c r="M137" s="35"/>
      <c r="N137" s="121"/>
      <c r="O137" s="35"/>
    </row>
    <row r="138" spans="2:15" ht="21">
      <c r="B138" s="29"/>
      <c r="C138" s="33"/>
      <c r="D138" s="46"/>
      <c r="E138" s="46"/>
      <c r="F138" s="120"/>
      <c r="G138" s="120"/>
      <c r="H138" s="120"/>
      <c r="I138" s="140"/>
      <c r="J138" s="121"/>
      <c r="K138" s="33"/>
      <c r="L138" s="33"/>
      <c r="M138" s="35"/>
      <c r="N138" s="121"/>
      <c r="O138" s="35"/>
    </row>
    <row r="139" spans="2:15" ht="21">
      <c r="B139" s="29"/>
      <c r="C139" s="34"/>
      <c r="D139" s="46"/>
      <c r="E139" s="46"/>
      <c r="F139" s="120"/>
      <c r="G139" s="120"/>
      <c r="H139" s="117"/>
      <c r="I139" s="141"/>
      <c r="J139" s="121"/>
      <c r="K139" s="33"/>
      <c r="L139" s="34"/>
      <c r="M139" s="35"/>
      <c r="N139" s="34"/>
      <c r="O139" s="36"/>
    </row>
    <row r="140" spans="2:15" ht="21">
      <c r="B140" s="86"/>
      <c r="C140" s="87"/>
      <c r="D140" s="33"/>
      <c r="E140" s="33"/>
      <c r="F140" s="120"/>
      <c r="G140" s="120"/>
      <c r="H140" s="120"/>
      <c r="I140" s="32"/>
      <c r="J140" s="121"/>
      <c r="K140" s="48"/>
      <c r="L140" s="34"/>
      <c r="M140" s="34"/>
      <c r="N140" s="121"/>
      <c r="O140" s="35"/>
    </row>
    <row r="141" spans="2:15" ht="21">
      <c r="B141" s="29"/>
      <c r="C141" s="38"/>
      <c r="D141" s="46"/>
      <c r="E141" s="46"/>
      <c r="F141" s="120"/>
      <c r="G141" s="120"/>
      <c r="H141" s="117"/>
      <c r="I141" s="141"/>
      <c r="J141" s="121"/>
      <c r="K141" s="33"/>
      <c r="L141" s="33"/>
      <c r="M141" s="35"/>
      <c r="N141" s="34"/>
      <c r="O141" s="36"/>
    </row>
    <row r="142" spans="2:15" ht="21">
      <c r="B142" s="31"/>
      <c r="C142" s="73"/>
      <c r="D142" s="46"/>
      <c r="E142" s="46"/>
      <c r="F142" s="120"/>
      <c r="G142" s="120"/>
      <c r="H142" s="117"/>
      <c r="I142" s="141"/>
      <c r="J142" s="121"/>
      <c r="K142" s="46"/>
      <c r="L142" s="34"/>
      <c r="M142" s="34"/>
      <c r="N142" s="34"/>
      <c r="O142" s="36"/>
    </row>
    <row r="143" spans="2:15" ht="21">
      <c r="B143" s="29"/>
      <c r="C143" s="38"/>
      <c r="D143" s="46"/>
      <c r="E143" s="46"/>
      <c r="F143" s="120"/>
      <c r="G143" s="120"/>
      <c r="H143" s="117"/>
      <c r="I143" s="46"/>
      <c r="J143" s="121"/>
      <c r="K143" s="33"/>
      <c r="L143" s="33"/>
      <c r="M143" s="35"/>
      <c r="N143" s="34"/>
      <c r="O143" s="36"/>
    </row>
    <row r="144" spans="2:15" ht="21">
      <c r="B144" s="29"/>
      <c r="C144" s="38"/>
      <c r="D144" s="46"/>
      <c r="E144" s="46"/>
      <c r="F144" s="120"/>
      <c r="G144" s="120"/>
      <c r="H144" s="117"/>
      <c r="I144" s="46"/>
      <c r="J144" s="121"/>
      <c r="K144" s="33"/>
      <c r="L144" s="33"/>
      <c r="M144" s="35"/>
      <c r="N144" s="34"/>
      <c r="O144" s="36"/>
    </row>
    <row r="145" spans="2:15" ht="21">
      <c r="B145" s="29"/>
      <c r="C145" s="33"/>
      <c r="D145" s="46"/>
      <c r="E145" s="46"/>
      <c r="F145" s="120"/>
      <c r="G145" s="120"/>
      <c r="H145" s="120"/>
      <c r="I145" s="140"/>
      <c r="J145" s="121"/>
      <c r="K145" s="33"/>
      <c r="L145" s="33"/>
      <c r="M145" s="35"/>
      <c r="N145" s="121"/>
      <c r="O145" s="35"/>
    </row>
    <row r="146" spans="2:15" ht="21">
      <c r="B146" s="29"/>
      <c r="C146" s="33"/>
      <c r="D146" s="46"/>
      <c r="E146" s="46"/>
      <c r="F146" s="120"/>
      <c r="G146" s="120"/>
      <c r="H146" s="120"/>
      <c r="I146" s="46"/>
      <c r="J146" s="121"/>
      <c r="K146" s="33"/>
      <c r="L146" s="33"/>
      <c r="M146" s="35"/>
      <c r="N146" s="121"/>
      <c r="O146" s="35"/>
    </row>
    <row r="147" spans="2:15" ht="21">
      <c r="B147" s="29"/>
      <c r="C147" s="33"/>
      <c r="D147" s="46"/>
      <c r="E147" s="46"/>
      <c r="F147" s="120"/>
      <c r="G147" s="120"/>
      <c r="H147" s="120"/>
      <c r="I147" s="46"/>
      <c r="J147" s="121"/>
      <c r="K147" s="33"/>
      <c r="L147" s="33"/>
      <c r="M147" s="35"/>
      <c r="N147" s="121"/>
      <c r="O147" s="35"/>
    </row>
    <row r="148" spans="2:15" ht="21">
      <c r="B148" s="29"/>
      <c r="C148" s="33"/>
      <c r="D148" s="46"/>
      <c r="E148" s="46"/>
      <c r="F148" s="120"/>
      <c r="G148" s="120"/>
      <c r="H148" s="120"/>
      <c r="I148" s="140"/>
      <c r="J148" s="121"/>
      <c r="K148" s="33"/>
      <c r="L148" s="33"/>
      <c r="M148" s="35"/>
      <c r="N148" s="121"/>
      <c r="O148" s="35"/>
    </row>
    <row r="149" spans="2:15" ht="21">
      <c r="B149" s="29"/>
      <c r="C149" s="33"/>
      <c r="D149" s="46"/>
      <c r="E149" s="46"/>
      <c r="F149" s="120"/>
      <c r="G149" s="120"/>
      <c r="H149" s="120"/>
      <c r="I149" s="141"/>
      <c r="J149" s="121"/>
      <c r="K149" s="33"/>
      <c r="L149" s="33"/>
      <c r="M149" s="35"/>
      <c r="N149" s="121"/>
      <c r="O149" s="35"/>
    </row>
    <row r="150" spans="2:15" ht="21">
      <c r="B150" s="29"/>
      <c r="C150" s="33"/>
      <c r="D150" s="46"/>
      <c r="E150" s="46"/>
      <c r="F150" s="120"/>
      <c r="G150" s="120"/>
      <c r="H150" s="120"/>
      <c r="I150" s="140"/>
      <c r="J150" s="121"/>
      <c r="K150" s="33"/>
      <c r="L150" s="33"/>
      <c r="M150" s="35"/>
      <c r="N150" s="121"/>
      <c r="O150" s="35"/>
    </row>
    <row r="151" spans="2:15" ht="21">
      <c r="B151" s="29"/>
      <c r="C151" s="38"/>
      <c r="D151" s="46"/>
      <c r="E151" s="46"/>
      <c r="F151" s="120"/>
      <c r="G151" s="120"/>
      <c r="H151" s="117"/>
      <c r="I151" s="33"/>
      <c r="J151" s="121"/>
      <c r="K151" s="39"/>
      <c r="L151" s="33"/>
      <c r="M151" s="35"/>
      <c r="N151" s="34"/>
      <c r="O151" s="36"/>
    </row>
    <row r="152" spans="2:15" ht="21">
      <c r="B152" s="29"/>
      <c r="C152" s="33"/>
      <c r="D152" s="46"/>
      <c r="E152" s="46"/>
      <c r="F152" s="120"/>
      <c r="G152" s="120"/>
      <c r="H152" s="120"/>
      <c r="I152" s="140"/>
      <c r="J152" s="121"/>
      <c r="K152" s="46"/>
      <c r="L152" s="33"/>
      <c r="M152" s="35"/>
      <c r="N152" s="121"/>
      <c r="O152" s="35"/>
    </row>
    <row r="153" spans="2:15" ht="21">
      <c r="B153" s="29"/>
      <c r="C153" s="33"/>
      <c r="D153" s="46"/>
      <c r="E153" s="46"/>
      <c r="F153" s="120"/>
      <c r="G153" s="120"/>
      <c r="H153" s="120"/>
      <c r="I153" s="46"/>
      <c r="J153" s="121"/>
      <c r="K153" s="33"/>
      <c r="L153" s="33"/>
      <c r="M153" s="35"/>
      <c r="N153" s="121"/>
      <c r="O153" s="35"/>
    </row>
    <row r="154" spans="2:15" ht="21">
      <c r="B154" s="40"/>
      <c r="C154" s="33"/>
      <c r="D154" s="72"/>
      <c r="E154" s="72"/>
      <c r="F154" s="120"/>
      <c r="G154" s="120"/>
      <c r="H154" s="120"/>
      <c r="I154" s="46"/>
      <c r="J154" s="121"/>
      <c r="K154" s="35"/>
      <c r="L154" s="33"/>
      <c r="M154" s="35"/>
      <c r="N154" s="121"/>
      <c r="O154" s="35"/>
    </row>
    <row r="155" spans="2:15" ht="21">
      <c r="B155" s="29"/>
      <c r="C155" s="33"/>
      <c r="D155" s="46"/>
      <c r="E155" s="46"/>
      <c r="F155" s="120"/>
      <c r="G155" s="120"/>
      <c r="H155" s="120"/>
      <c r="I155" s="46"/>
      <c r="J155" s="121"/>
      <c r="K155" s="33"/>
      <c r="L155" s="33"/>
      <c r="M155" s="35"/>
      <c r="N155" s="121"/>
      <c r="O155" s="35"/>
    </row>
    <row r="156" spans="2:15" ht="21">
      <c r="B156" s="29"/>
      <c r="C156" s="33"/>
      <c r="D156" s="46"/>
      <c r="E156" s="46"/>
      <c r="F156" s="120"/>
      <c r="G156" s="120"/>
      <c r="H156" s="120"/>
      <c r="I156" s="140"/>
      <c r="J156" s="121"/>
      <c r="K156" s="33"/>
      <c r="L156" s="33"/>
      <c r="M156" s="35"/>
      <c r="N156" s="121"/>
      <c r="O156" s="35"/>
    </row>
    <row r="157" spans="2:15" ht="21">
      <c r="B157" s="29"/>
      <c r="C157" s="33"/>
      <c r="D157" s="46"/>
      <c r="E157" s="46"/>
      <c r="F157" s="120"/>
      <c r="G157" s="120"/>
      <c r="H157" s="120"/>
      <c r="I157" s="140"/>
      <c r="J157" s="121"/>
      <c r="K157" s="33"/>
      <c r="L157" s="33"/>
      <c r="M157" s="35"/>
      <c r="N157" s="121"/>
      <c r="O157" s="35"/>
    </row>
    <row r="158" spans="2:15" ht="21">
      <c r="B158" s="29"/>
      <c r="C158" s="33"/>
      <c r="D158" s="46"/>
      <c r="E158" s="46"/>
      <c r="F158" s="120"/>
      <c r="G158" s="120"/>
      <c r="H158" s="120"/>
      <c r="I158" s="140"/>
      <c r="J158" s="121"/>
      <c r="K158" s="33"/>
      <c r="L158" s="33"/>
      <c r="M158" s="35"/>
      <c r="N158" s="121"/>
      <c r="O158" s="35"/>
    </row>
    <row r="159" spans="2:15" ht="21">
      <c r="B159" s="29"/>
      <c r="C159" s="33"/>
      <c r="D159" s="46"/>
      <c r="E159" s="46"/>
      <c r="F159" s="120"/>
      <c r="G159" s="120"/>
      <c r="H159" s="120"/>
      <c r="I159" s="140"/>
      <c r="J159" s="121"/>
      <c r="K159" s="33"/>
      <c r="L159" s="33"/>
      <c r="M159" s="35"/>
      <c r="N159" s="121"/>
      <c r="O159" s="35"/>
    </row>
    <row r="160" spans="2:15" ht="21">
      <c r="B160" s="29"/>
      <c r="C160" s="33"/>
      <c r="D160" s="46"/>
      <c r="E160" s="46"/>
      <c r="F160" s="120"/>
      <c r="G160" s="120"/>
      <c r="H160" s="120"/>
      <c r="I160" s="46"/>
      <c r="J160" s="121"/>
      <c r="K160" s="33"/>
      <c r="L160" s="33"/>
      <c r="M160" s="35"/>
      <c r="N160" s="121"/>
      <c r="O160" s="35"/>
    </row>
    <row r="161" spans="2:15" ht="21">
      <c r="B161" s="29"/>
      <c r="C161" s="33"/>
      <c r="D161" s="46"/>
      <c r="E161" s="46"/>
      <c r="F161" s="120"/>
      <c r="G161" s="120"/>
      <c r="H161" s="120"/>
      <c r="I161" s="141"/>
      <c r="J161" s="121"/>
      <c r="K161" s="33"/>
      <c r="L161" s="33"/>
      <c r="M161" s="35"/>
      <c r="N161" s="121"/>
      <c r="O161" s="35"/>
    </row>
    <row r="162" spans="2:15" ht="21">
      <c r="B162" s="29"/>
      <c r="C162" s="33"/>
      <c r="D162" s="46"/>
      <c r="E162" s="46"/>
      <c r="F162" s="120"/>
      <c r="G162" s="120"/>
      <c r="H162" s="120"/>
      <c r="I162" s="141"/>
      <c r="J162" s="121"/>
      <c r="K162" s="33"/>
      <c r="L162" s="33"/>
      <c r="M162" s="35"/>
      <c r="N162" s="121"/>
      <c r="O162" s="35"/>
    </row>
    <row r="163" spans="2:15" ht="21">
      <c r="B163" s="29"/>
      <c r="C163" s="33"/>
      <c r="D163" s="46"/>
      <c r="E163" s="46"/>
      <c r="F163" s="120"/>
      <c r="G163" s="120"/>
      <c r="H163" s="120"/>
      <c r="I163" s="46"/>
      <c r="J163" s="121"/>
      <c r="K163" s="33"/>
      <c r="L163" s="33"/>
      <c r="M163" s="35"/>
      <c r="N163" s="121"/>
      <c r="O163" s="35"/>
    </row>
    <row r="164" spans="2:15" ht="21">
      <c r="B164" s="29"/>
      <c r="C164" s="33"/>
      <c r="D164" s="46"/>
      <c r="E164" s="46"/>
      <c r="F164" s="120"/>
      <c r="G164" s="120"/>
      <c r="H164" s="120"/>
      <c r="I164" s="46"/>
      <c r="J164" s="121"/>
      <c r="K164" s="33"/>
      <c r="L164" s="33"/>
      <c r="M164" s="35"/>
      <c r="N164" s="121"/>
      <c r="O164" s="35"/>
    </row>
    <row r="165" spans="2:15" ht="21">
      <c r="B165" s="29"/>
      <c r="C165" s="33"/>
      <c r="D165" s="46"/>
      <c r="E165" s="46"/>
      <c r="F165" s="120"/>
      <c r="G165" s="120"/>
      <c r="H165" s="120"/>
      <c r="I165" s="46"/>
      <c r="J165" s="121"/>
      <c r="K165" s="33"/>
      <c r="L165" s="33"/>
      <c r="M165" s="35"/>
      <c r="N165" s="121"/>
      <c r="O165" s="35"/>
    </row>
    <row r="166" spans="2:15" ht="21">
      <c r="B166" s="29"/>
      <c r="C166" s="33"/>
      <c r="D166" s="46"/>
      <c r="E166" s="46"/>
      <c r="F166" s="120"/>
      <c r="G166" s="120"/>
      <c r="H166" s="120"/>
      <c r="I166" s="46"/>
      <c r="J166" s="121"/>
      <c r="K166" s="33"/>
      <c r="L166" s="33"/>
      <c r="M166" s="35"/>
      <c r="N166" s="121"/>
      <c r="O166" s="35"/>
    </row>
    <row r="167" spans="2:15" ht="21">
      <c r="B167" s="29"/>
      <c r="C167" s="33"/>
      <c r="D167" s="46"/>
      <c r="E167" s="46"/>
      <c r="F167" s="120"/>
      <c r="G167" s="120"/>
      <c r="H167" s="120"/>
      <c r="I167" s="46"/>
      <c r="J167" s="121"/>
      <c r="K167" s="33"/>
      <c r="L167" s="33"/>
      <c r="M167" s="35"/>
      <c r="N167" s="121"/>
      <c r="O167" s="35"/>
    </row>
    <row r="168" spans="2:15" ht="21">
      <c r="B168" s="29"/>
      <c r="C168" s="33"/>
      <c r="D168" s="46"/>
      <c r="E168" s="46"/>
      <c r="F168" s="120"/>
      <c r="G168" s="120"/>
      <c r="H168" s="120"/>
      <c r="I168" s="46"/>
      <c r="J168" s="121"/>
      <c r="K168" s="33"/>
      <c r="L168" s="33"/>
      <c r="M168" s="33"/>
      <c r="N168" s="121"/>
      <c r="O168" s="35"/>
    </row>
    <row r="169" spans="2:15" ht="21">
      <c r="B169" s="29"/>
      <c r="C169" s="33"/>
      <c r="D169" s="46"/>
      <c r="E169" s="46"/>
      <c r="F169" s="120"/>
      <c r="G169" s="120"/>
      <c r="H169" s="120"/>
      <c r="I169" s="46"/>
      <c r="J169" s="121"/>
      <c r="K169" s="33"/>
      <c r="L169" s="33"/>
      <c r="M169" s="35"/>
      <c r="N169" s="121"/>
      <c r="O169" s="35"/>
    </row>
    <row r="170" spans="2:15" ht="21">
      <c r="B170" s="40"/>
      <c r="C170" s="33"/>
      <c r="D170" s="72"/>
      <c r="E170" s="72"/>
      <c r="F170" s="120"/>
      <c r="G170" s="120"/>
      <c r="H170" s="120"/>
      <c r="I170" s="46"/>
      <c r="J170" s="121"/>
      <c r="K170" s="35"/>
      <c r="L170" s="33"/>
      <c r="M170" s="35"/>
      <c r="N170" s="121"/>
      <c r="O170" s="35"/>
    </row>
    <row r="171" spans="2:15" ht="21">
      <c r="B171" s="29"/>
      <c r="C171" s="38"/>
      <c r="D171" s="46"/>
      <c r="E171" s="46"/>
      <c r="F171" s="120"/>
      <c r="G171" s="120"/>
      <c r="H171" s="117"/>
      <c r="I171" s="46"/>
      <c r="J171" s="121"/>
      <c r="K171" s="60"/>
      <c r="L171" s="33"/>
      <c r="M171" s="35"/>
      <c r="N171" s="34"/>
      <c r="O171" s="36"/>
    </row>
    <row r="172" spans="2:15" ht="21">
      <c r="B172" s="29"/>
      <c r="C172" s="38"/>
      <c r="D172" s="46"/>
      <c r="E172" s="46"/>
      <c r="F172" s="120"/>
      <c r="G172" s="120"/>
      <c r="H172" s="117"/>
      <c r="I172" s="46"/>
      <c r="J172" s="121"/>
      <c r="K172" s="33"/>
      <c r="L172" s="33"/>
      <c r="M172" s="35"/>
      <c r="N172" s="34"/>
      <c r="O172" s="36"/>
    </row>
    <row r="173" spans="2:15" ht="21">
      <c r="B173" s="29"/>
      <c r="C173" s="30"/>
      <c r="D173" s="46"/>
      <c r="E173" s="46"/>
      <c r="F173" s="120"/>
      <c r="G173" s="120"/>
      <c r="H173" s="117"/>
      <c r="I173" s="46"/>
      <c r="J173" s="121"/>
      <c r="K173" s="33"/>
      <c r="L173" s="33"/>
      <c r="M173" s="33"/>
      <c r="N173" s="34"/>
      <c r="O173" s="36"/>
    </row>
    <row r="174" spans="2:15" ht="21">
      <c r="B174" s="29"/>
      <c r="C174" s="38"/>
      <c r="D174" s="46"/>
      <c r="E174" s="46"/>
      <c r="F174" s="120"/>
      <c r="G174" s="120"/>
      <c r="H174" s="117"/>
      <c r="I174" s="46"/>
      <c r="J174" s="121"/>
      <c r="K174" s="75"/>
      <c r="L174" s="33"/>
      <c r="M174" s="35"/>
      <c r="N174" s="34"/>
      <c r="O174" s="36"/>
    </row>
    <row r="175" spans="2:15" ht="21">
      <c r="B175" s="29"/>
      <c r="C175" s="30"/>
      <c r="D175" s="46"/>
      <c r="E175" s="46"/>
      <c r="F175" s="120"/>
      <c r="G175" s="120"/>
      <c r="H175" s="117"/>
      <c r="I175" s="46"/>
      <c r="J175" s="121"/>
      <c r="K175" s="33"/>
      <c r="L175" s="33"/>
      <c r="M175" s="35"/>
      <c r="N175" s="34"/>
      <c r="O175" s="36"/>
    </row>
    <row r="176" spans="2:15" ht="21">
      <c r="B176" s="29"/>
      <c r="C176" s="38"/>
      <c r="D176" s="46"/>
      <c r="E176" s="46"/>
      <c r="F176" s="120"/>
      <c r="G176" s="120"/>
      <c r="H176" s="117"/>
      <c r="I176" s="46"/>
      <c r="J176" s="121"/>
      <c r="K176" s="33"/>
      <c r="L176" s="33"/>
      <c r="M176" s="35"/>
      <c r="N176" s="34"/>
      <c r="O176" s="36"/>
    </row>
    <row r="177" spans="2:15" ht="21">
      <c r="B177" s="29"/>
      <c r="C177" s="34"/>
      <c r="D177" s="46"/>
      <c r="E177" s="46"/>
      <c r="F177" s="120"/>
      <c r="G177" s="120"/>
      <c r="H177" s="117"/>
      <c r="I177" s="46"/>
      <c r="J177" s="121"/>
      <c r="K177" s="33"/>
      <c r="L177" s="34"/>
      <c r="M177" s="35"/>
      <c r="N177" s="34"/>
      <c r="O177" s="36"/>
    </row>
    <row r="178" spans="2:15" ht="21">
      <c r="B178" s="29"/>
      <c r="C178" s="38"/>
      <c r="D178" s="46"/>
      <c r="E178" s="46"/>
      <c r="F178" s="120"/>
      <c r="G178" s="120"/>
      <c r="H178" s="117"/>
      <c r="I178" s="46"/>
      <c r="J178" s="121"/>
      <c r="K178" s="33"/>
      <c r="L178" s="33"/>
      <c r="M178" s="35"/>
      <c r="N178" s="34"/>
      <c r="O178" s="36"/>
    </row>
    <row r="179" spans="2:15" ht="21">
      <c r="B179" s="115"/>
      <c r="C179" s="116"/>
      <c r="D179" s="33"/>
      <c r="E179" s="33"/>
      <c r="F179" s="120"/>
      <c r="G179" s="120"/>
      <c r="H179" s="117"/>
      <c r="I179" s="46"/>
      <c r="J179" s="121"/>
      <c r="K179" s="33"/>
      <c r="L179" s="33"/>
      <c r="M179" s="35"/>
      <c r="N179" s="34"/>
      <c r="O179" s="36"/>
    </row>
    <row r="180" spans="2:15" ht="21">
      <c r="B180" s="115"/>
      <c r="C180" s="116"/>
      <c r="D180" s="33"/>
      <c r="E180" s="33"/>
      <c r="F180" s="120"/>
      <c r="G180" s="120"/>
      <c r="H180" s="117"/>
      <c r="I180" s="37"/>
      <c r="J180" s="121"/>
      <c r="K180" s="37"/>
      <c r="L180" s="83"/>
      <c r="M180" s="83"/>
      <c r="N180" s="34"/>
      <c r="O180" s="36"/>
    </row>
    <row r="181" spans="2:15" ht="21">
      <c r="B181" s="115"/>
      <c r="C181" s="116"/>
      <c r="D181" s="33"/>
      <c r="E181" s="33"/>
      <c r="F181" s="120"/>
      <c r="G181" s="120"/>
      <c r="H181" s="117"/>
      <c r="I181" s="37"/>
      <c r="J181" s="121"/>
      <c r="K181" s="37"/>
      <c r="L181" s="83"/>
      <c r="M181" s="83"/>
      <c r="N181" s="34"/>
      <c r="O181" s="36"/>
    </row>
    <row r="182" spans="2:15" ht="21">
      <c r="B182" s="115"/>
      <c r="C182" s="116"/>
      <c r="D182" s="33"/>
      <c r="E182" s="33"/>
      <c r="F182" s="120"/>
      <c r="G182" s="120"/>
      <c r="H182" s="117"/>
      <c r="I182" s="37"/>
      <c r="J182" s="121"/>
      <c r="K182" s="37"/>
      <c r="L182" s="83"/>
      <c r="M182" s="83"/>
      <c r="N182" s="34"/>
      <c r="O182" s="36"/>
    </row>
    <row r="183" spans="2:15" ht="21">
      <c r="B183" s="29"/>
      <c r="C183" s="38"/>
      <c r="D183" s="46"/>
      <c r="E183" s="46"/>
      <c r="F183" s="120"/>
      <c r="G183" s="120"/>
      <c r="H183" s="117"/>
      <c r="I183" s="46"/>
      <c r="J183" s="121"/>
      <c r="K183" s="39"/>
      <c r="L183" s="33"/>
      <c r="M183" s="35"/>
      <c r="N183" s="34"/>
      <c r="O183" s="36"/>
    </row>
    <row r="184" spans="2:15" ht="21">
      <c r="B184" s="29"/>
      <c r="C184" s="38"/>
      <c r="D184" s="46"/>
      <c r="E184" s="46"/>
      <c r="F184" s="120"/>
      <c r="G184" s="120"/>
      <c r="H184" s="117"/>
      <c r="I184" s="46"/>
      <c r="J184" s="121"/>
      <c r="K184" s="33"/>
      <c r="L184" s="33"/>
      <c r="M184" s="35"/>
      <c r="N184" s="34"/>
      <c r="O184" s="36"/>
    </row>
    <row r="185" spans="2:15" ht="21">
      <c r="B185" s="40"/>
      <c r="C185" s="100"/>
      <c r="D185" s="33"/>
      <c r="E185" s="33"/>
      <c r="F185" s="120"/>
      <c r="G185" s="120"/>
      <c r="H185" s="117"/>
      <c r="I185" s="46"/>
      <c r="J185" s="121"/>
      <c r="K185" s="33"/>
      <c r="L185" s="33"/>
      <c r="M185" s="35"/>
      <c r="N185" s="34"/>
      <c r="O185" s="36"/>
    </row>
    <row r="186" spans="2:15" ht="21">
      <c r="B186" s="29"/>
      <c r="C186" s="38"/>
      <c r="D186" s="46"/>
      <c r="E186" s="46"/>
      <c r="F186" s="120"/>
      <c r="G186" s="120"/>
      <c r="H186" s="117"/>
      <c r="I186" s="46"/>
      <c r="J186" s="121"/>
      <c r="K186" s="33"/>
      <c r="L186" s="33"/>
      <c r="M186" s="35"/>
      <c r="N186" s="34"/>
      <c r="O186" s="36"/>
    </row>
    <row r="187" spans="2:15" ht="21">
      <c r="B187" s="29"/>
      <c r="C187" s="38"/>
      <c r="D187" s="46"/>
      <c r="E187" s="46"/>
      <c r="F187" s="120"/>
      <c r="G187" s="120"/>
      <c r="H187" s="117"/>
      <c r="I187" s="46"/>
      <c r="J187" s="121"/>
      <c r="K187" s="33"/>
      <c r="L187" s="34"/>
      <c r="M187" s="35"/>
      <c r="N187" s="34"/>
      <c r="O187" s="36"/>
    </row>
    <row r="188" spans="2:15" ht="21">
      <c r="B188" s="29"/>
      <c r="C188" s="38"/>
      <c r="D188" s="46"/>
      <c r="E188" s="46"/>
      <c r="F188" s="120"/>
      <c r="G188" s="120"/>
      <c r="H188" s="117"/>
      <c r="I188" s="46"/>
      <c r="J188" s="121"/>
      <c r="K188" s="33"/>
      <c r="L188" s="33"/>
      <c r="M188" s="35"/>
      <c r="N188" s="34"/>
      <c r="O188" s="36"/>
    </row>
    <row r="189" spans="2:15" ht="21">
      <c r="B189" s="40"/>
      <c r="C189" s="38"/>
      <c r="D189" s="46"/>
      <c r="E189" s="46"/>
      <c r="F189" s="120"/>
      <c r="G189" s="120"/>
      <c r="H189" s="117"/>
      <c r="I189" s="33"/>
      <c r="J189" s="121"/>
      <c r="K189" s="39"/>
      <c r="L189" s="33"/>
      <c r="M189" s="35"/>
      <c r="N189" s="34"/>
      <c r="O189" s="36"/>
    </row>
    <row r="190" spans="2:15" ht="21">
      <c r="B190" s="40"/>
      <c r="C190" s="38"/>
      <c r="D190" s="46"/>
      <c r="E190" s="46"/>
      <c r="F190" s="120"/>
      <c r="G190" s="120"/>
      <c r="H190" s="117"/>
      <c r="I190" s="46"/>
      <c r="J190" s="121"/>
      <c r="K190" s="39"/>
      <c r="L190" s="33"/>
      <c r="M190" s="35"/>
      <c r="N190" s="34"/>
      <c r="O190" s="36"/>
    </row>
    <row r="191" spans="2:15" ht="21">
      <c r="B191" s="40"/>
      <c r="C191" s="100"/>
      <c r="D191" s="33"/>
      <c r="E191" s="33"/>
      <c r="F191" s="120"/>
      <c r="G191" s="120"/>
      <c r="H191" s="117"/>
      <c r="I191" s="46"/>
      <c r="J191" s="121"/>
      <c r="K191" s="39"/>
      <c r="L191" s="33"/>
      <c r="M191" s="35"/>
      <c r="N191" s="34"/>
      <c r="O191" s="36"/>
    </row>
    <row r="192" spans="2:15" ht="21">
      <c r="B192" s="136"/>
      <c r="C192" s="38"/>
      <c r="D192" s="46"/>
      <c r="E192" s="46"/>
      <c r="F192" s="120"/>
      <c r="G192" s="120"/>
      <c r="H192" s="117"/>
      <c r="I192" s="46"/>
      <c r="J192" s="121"/>
      <c r="K192" s="39"/>
      <c r="L192" s="33"/>
      <c r="M192" s="35"/>
      <c r="N192" s="34"/>
      <c r="O192" s="36"/>
    </row>
    <row r="193" spans="2:15" ht="21">
      <c r="B193" s="29"/>
      <c r="C193" s="34"/>
      <c r="D193" s="46"/>
      <c r="E193" s="46"/>
      <c r="F193" s="120"/>
      <c r="G193" s="120"/>
      <c r="H193" s="117"/>
      <c r="I193" s="46"/>
      <c r="J193" s="121"/>
      <c r="K193" s="33"/>
      <c r="L193" s="33"/>
      <c r="M193" s="35"/>
      <c r="N193" s="34"/>
      <c r="O193" s="36"/>
    </row>
    <row r="194" spans="2:15" ht="21">
      <c r="B194" s="29"/>
      <c r="C194" s="30"/>
      <c r="D194" s="46"/>
      <c r="E194" s="46"/>
      <c r="F194" s="120"/>
      <c r="G194" s="120"/>
      <c r="H194" s="117"/>
      <c r="I194" s="46"/>
      <c r="J194" s="121"/>
      <c r="K194" s="33"/>
      <c r="L194" s="33"/>
      <c r="M194" s="35"/>
      <c r="N194" s="34"/>
      <c r="O194" s="36"/>
    </row>
    <row r="195" spans="2:15" ht="21">
      <c r="B195" s="29"/>
      <c r="C195" s="30"/>
      <c r="D195" s="46"/>
      <c r="E195" s="46"/>
      <c r="F195" s="120"/>
      <c r="G195" s="120"/>
      <c r="H195" s="117"/>
      <c r="I195" s="46"/>
      <c r="J195" s="121"/>
      <c r="K195" s="33"/>
      <c r="L195" s="33"/>
      <c r="M195" s="35"/>
      <c r="N195" s="34"/>
      <c r="O195" s="36"/>
    </row>
    <row r="196" spans="2:15" ht="21">
      <c r="B196" s="29"/>
      <c r="C196" s="38"/>
      <c r="D196" s="46"/>
      <c r="E196" s="46"/>
      <c r="F196" s="120"/>
      <c r="G196" s="120"/>
      <c r="H196" s="117"/>
      <c r="I196" s="46"/>
      <c r="J196" s="121"/>
      <c r="K196" s="33"/>
      <c r="L196" s="33"/>
      <c r="M196" s="35"/>
      <c r="N196" s="34"/>
      <c r="O196" s="36"/>
    </row>
    <row r="197" spans="2:15" ht="21">
      <c r="B197" s="29"/>
      <c r="C197" s="58"/>
      <c r="D197" s="46"/>
      <c r="E197" s="46"/>
      <c r="F197" s="120"/>
      <c r="G197" s="120"/>
      <c r="H197" s="120"/>
      <c r="I197" s="46"/>
      <c r="J197" s="121"/>
      <c r="K197" s="33"/>
      <c r="L197" s="33"/>
      <c r="M197" s="33"/>
      <c r="N197" s="121"/>
      <c r="O197" s="35"/>
    </row>
    <row r="198" spans="2:15" ht="21">
      <c r="B198" s="29"/>
      <c r="C198" s="58"/>
      <c r="D198" s="46"/>
      <c r="E198" s="46"/>
      <c r="F198" s="120"/>
      <c r="G198" s="120"/>
      <c r="H198" s="120"/>
      <c r="I198" s="46"/>
      <c r="J198" s="121"/>
      <c r="K198" s="33"/>
      <c r="L198" s="33"/>
      <c r="M198" s="33"/>
      <c r="N198" s="121"/>
      <c r="O198" s="35"/>
    </row>
    <row r="199" spans="2:15" ht="21">
      <c r="B199" s="29"/>
      <c r="C199" s="58"/>
      <c r="D199" s="46"/>
      <c r="E199" s="46"/>
      <c r="F199" s="120"/>
      <c r="G199" s="120"/>
      <c r="H199" s="120"/>
      <c r="I199" s="46"/>
      <c r="J199" s="121"/>
      <c r="K199" s="33"/>
      <c r="L199" s="33"/>
      <c r="M199" s="33"/>
      <c r="N199" s="121"/>
      <c r="O199" s="35"/>
    </row>
    <row r="200" spans="2:15" ht="21">
      <c r="B200" s="29"/>
      <c r="C200" s="33"/>
      <c r="D200" s="46"/>
      <c r="E200" s="46"/>
      <c r="F200" s="120"/>
      <c r="G200" s="120"/>
      <c r="H200" s="120"/>
      <c r="I200" s="46"/>
      <c r="J200" s="121"/>
      <c r="K200" s="33"/>
      <c r="L200" s="33"/>
      <c r="M200" s="33"/>
      <c r="N200" s="121"/>
      <c r="O200" s="35"/>
    </row>
    <row r="201" spans="2:15" ht="21">
      <c r="B201" s="29"/>
      <c r="C201" s="33"/>
      <c r="D201" s="46"/>
      <c r="E201" s="46"/>
      <c r="F201" s="120"/>
      <c r="G201" s="120"/>
      <c r="H201" s="120"/>
      <c r="I201" s="46"/>
      <c r="J201" s="121"/>
      <c r="K201" s="33"/>
      <c r="L201" s="33"/>
      <c r="M201" s="33"/>
      <c r="N201" s="121"/>
      <c r="O201" s="35"/>
    </row>
    <row r="202" spans="2:15" ht="21">
      <c r="B202" s="29"/>
      <c r="C202" s="33"/>
      <c r="D202" s="46"/>
      <c r="E202" s="46"/>
      <c r="F202" s="120"/>
      <c r="G202" s="120"/>
      <c r="H202" s="120"/>
      <c r="I202" s="46"/>
      <c r="J202" s="121"/>
      <c r="K202" s="33"/>
      <c r="L202" s="33"/>
      <c r="M202" s="33"/>
      <c r="N202" s="121"/>
      <c r="O202" s="35"/>
    </row>
    <row r="203" spans="2:15" ht="21">
      <c r="B203" s="29"/>
      <c r="C203" s="33"/>
      <c r="D203" s="46"/>
      <c r="E203" s="46"/>
      <c r="F203" s="120"/>
      <c r="G203" s="120"/>
      <c r="H203" s="120"/>
      <c r="I203" s="46"/>
      <c r="J203" s="121"/>
      <c r="K203" s="33"/>
      <c r="L203" s="33"/>
      <c r="M203" s="33"/>
      <c r="N203" s="121"/>
      <c r="O203" s="35"/>
    </row>
    <row r="204" spans="2:15" ht="21">
      <c r="B204" s="29"/>
      <c r="C204" s="33"/>
      <c r="D204" s="46"/>
      <c r="E204" s="46"/>
      <c r="F204" s="120"/>
      <c r="G204" s="120"/>
      <c r="H204" s="120"/>
      <c r="I204" s="46"/>
      <c r="J204" s="121"/>
      <c r="K204" s="33"/>
      <c r="L204" s="33"/>
      <c r="M204" s="33"/>
      <c r="N204" s="121"/>
      <c r="O204" s="35"/>
    </row>
    <row r="205" spans="2:15" ht="21">
      <c r="B205" s="29"/>
      <c r="C205" s="33"/>
      <c r="D205" s="46"/>
      <c r="E205" s="46"/>
      <c r="F205" s="120"/>
      <c r="G205" s="120"/>
      <c r="H205" s="120"/>
      <c r="I205" s="46"/>
      <c r="J205" s="121"/>
      <c r="K205" s="33"/>
      <c r="L205" s="33"/>
      <c r="M205" s="33"/>
      <c r="N205" s="121"/>
      <c r="O205" s="35"/>
    </row>
    <row r="206" spans="2:15" ht="21">
      <c r="B206" s="29"/>
      <c r="C206" s="33"/>
      <c r="D206" s="46"/>
      <c r="E206" s="46"/>
      <c r="F206" s="120"/>
      <c r="G206" s="120"/>
      <c r="H206" s="120"/>
      <c r="I206" s="46"/>
      <c r="J206" s="121"/>
      <c r="K206" s="33"/>
      <c r="L206" s="33"/>
      <c r="M206" s="33"/>
      <c r="N206" s="121"/>
      <c r="O206" s="35"/>
    </row>
    <row r="207" spans="2:15" ht="21">
      <c r="B207" s="29"/>
      <c r="C207" s="33"/>
      <c r="D207" s="46"/>
      <c r="E207" s="46"/>
      <c r="F207" s="120"/>
      <c r="G207" s="120"/>
      <c r="H207" s="120"/>
      <c r="I207" s="46"/>
      <c r="J207" s="121"/>
      <c r="K207" s="46"/>
      <c r="L207" s="33"/>
      <c r="M207" s="33"/>
      <c r="N207" s="121"/>
      <c r="O207" s="35"/>
    </row>
    <row r="209" spans="14:15" ht="21">
      <c r="N209" s="106"/>
      <c r="O209" s="107"/>
    </row>
    <row r="211" ht="21">
      <c r="N211" s="95"/>
    </row>
    <row r="212" ht="21">
      <c r="N212" s="95"/>
    </row>
    <row r="213" spans="14:15" ht="21">
      <c r="N213" s="79"/>
      <c r="O213" s="1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Lek</dc:creator>
  <cp:keywords/>
  <dc:description/>
  <cp:lastModifiedBy>Windows User</cp:lastModifiedBy>
  <cp:lastPrinted>2010-11-10T08:58:50Z</cp:lastPrinted>
  <dcterms:created xsi:type="dcterms:W3CDTF">2005-07-09T15:57:18Z</dcterms:created>
  <dcterms:modified xsi:type="dcterms:W3CDTF">2017-10-16T07:19:44Z</dcterms:modified>
  <cp:category/>
  <cp:version/>
  <cp:contentType/>
  <cp:contentStatus/>
</cp:coreProperties>
</file>